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fileSharing readOnlyRecommended="1"/>
  <workbookPr defaultThemeVersion="124226"/>
  <mc:AlternateContent xmlns:mc="http://schemas.openxmlformats.org/markup-compatibility/2006">
    <mc:Choice Requires="x15">
      <x15ac:absPath xmlns:x15ac="http://schemas.microsoft.com/office/spreadsheetml/2010/11/ac" url="C:\Users\AliceBeckford\Mental Health and Wellbeing Commission\downloads\"/>
    </mc:Choice>
  </mc:AlternateContent>
  <xr:revisionPtr revIDLastSave="0" documentId="13_ncr:1_{E60ECAD3-2ACF-4DEF-B68F-5E7100815E6B}" xr6:coauthVersionLast="47" xr6:coauthVersionMax="47" xr10:uidLastSave="{00000000-0000-0000-0000-000000000000}"/>
  <workbookProtection workbookAlgorithmName="SHA-512" workbookHashValue="9yQIJzHkCE3TFnErqoVq0PTTxazUqNIw8Pk3TQlcz8vLsHrqQBvr0/5N8B0SSYreDOxEYaVOogNRTIzKrC6OAg==" workbookSaltValue="M9DmkhfGscjBK4acU5B2GA==" workbookSpinCount="100000" lockStructure="1"/>
  <bookViews>
    <workbookView xWindow="-28920" yWindow="-120" windowWidth="29040" windowHeight="15840"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expenses'!$A$1:$E$23</definedName>
    <definedName name="_xlnm.Print_Area" localSheetId="5">'Gifts and benefits'!$A$1:$F$27</definedName>
    <definedName name="_xlnm.Print_Area" localSheetId="0">'Guidance for agencies'!$A$1:$A$58</definedName>
    <definedName name="_xlnm.Print_Area" localSheetId="3">Hospitality!$A$1:$E$22</definedName>
    <definedName name="_xlnm.Print_Area" localSheetId="1">'Summary and sign-off'!$A$1:$F$23</definedName>
    <definedName name="_xlnm.Print_Area" localSheetId="2">Travel!$A$1:$E$46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3" l="1"/>
  <c r="B4" i="1"/>
  <c r="D16" i="4" l="1"/>
  <c r="C17" i="3"/>
  <c r="C15" i="2"/>
  <c r="C25" i="1"/>
  <c r="C35" i="1"/>
  <c r="C15" i="1"/>
  <c r="B6" i="13" l="1"/>
  <c r="E60" i="13"/>
  <c r="C60" i="13"/>
  <c r="C18" i="4"/>
  <c r="C17" i="4"/>
  <c r="B60" i="13" l="1"/>
  <c r="B59" i="13"/>
  <c r="D59" i="13"/>
  <c r="B58" i="13"/>
  <c r="D58" i="13"/>
  <c r="D57" i="13"/>
  <c r="B57" i="13"/>
  <c r="D56" i="13"/>
  <c r="B56" i="13"/>
  <c r="D55" i="13"/>
  <c r="B55" i="13"/>
  <c r="B2" i="4"/>
  <c r="B3" i="4"/>
  <c r="B2" i="3"/>
  <c r="B3" i="3"/>
  <c r="B2" i="2"/>
  <c r="B3" i="2"/>
  <c r="B2" i="1"/>
  <c r="B3" i="1"/>
  <c r="F58" i="13" l="1"/>
  <c r="D15" i="2" s="1"/>
  <c r="F60" i="13"/>
  <c r="E16" i="4" s="1"/>
  <c r="F59" i="13"/>
  <c r="D17" i="3" s="1"/>
  <c r="F57" i="13"/>
  <c r="D35" i="1" s="1"/>
  <c r="F56" i="13"/>
  <c r="D25" i="1" s="1"/>
  <c r="F55" i="13"/>
  <c r="D15" i="1" s="1"/>
  <c r="C13" i="13"/>
  <c r="C12" i="13"/>
  <c r="C11" i="13"/>
  <c r="C16" i="13" l="1"/>
  <c r="C17" i="13"/>
  <c r="B5" i="4" l="1"/>
  <c r="B4" i="4"/>
  <c r="B5" i="3"/>
  <c r="B4" i="3"/>
  <c r="B5" i="2"/>
  <c r="B4" i="2"/>
  <c r="B5" i="1"/>
  <c r="C15" i="13" l="1"/>
  <c r="F12" i="13" l="1"/>
  <c r="C16" i="4"/>
  <c r="F11" i="13" s="1"/>
  <c r="F13" i="13" l="1"/>
  <c r="B35" i="1"/>
  <c r="B17" i="13" s="1"/>
  <c r="B25" i="1"/>
  <c r="B16" i="13" s="1"/>
  <c r="B15" i="1"/>
  <c r="B15" i="13" s="1"/>
  <c r="B15" i="2" l="1"/>
  <c r="B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tc={23F27826-FC6A-42CA-99B5-8A1579DF4BE9}</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2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 ref="B32" authorId="1" shapeId="0" xr:uid="{23F27826-FC6A-42CA-99B5-8A1579DF4BE9}">
      <text>
        <t>[Threaded comment]
Your version of Excel allows you to read this threaded comment; however, any edits to it will get removed if the file is opened in a newer version of Excel. Learn more: https://go.microsoft.com/fwlink/?linkid=870924
Comment:
    Using MOH taxicard - all transactional invoices with MoH and because of this, costs are estimated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<sst xmlns="http://schemas.openxmlformats.org/spreadsheetml/2006/main" count="260" uniqueCount="189">
  <si>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</si>
  <si>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</si>
  <si>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</si>
  <si>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</si>
  <si>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</si>
  <si>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</si>
  <si>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</si>
  <si>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</si>
  <si>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</si>
  <si>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</si>
  <si>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</si>
  <si>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</si>
  <si>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</si>
  <si>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</si>
  <si>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</si>
  <si>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</si>
  <si>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</si>
  <si>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</si>
  <si>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</si>
  <si>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</si>
  <si>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</si>
  <si>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</si>
  <si>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</si>
  <si>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</si>
  <si>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</si>
  <si>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</si>
  <si>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</si>
  <si>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</si>
  <si>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</si>
  <si>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</si>
  <si>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</si>
  <si>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</si>
  <si>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</si>
  <si>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</si>
  <si>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</si>
  <si>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</si>
  <si>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</si>
  <si>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</si>
  <si>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</si>
  <si>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</si>
  <si>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</si>
  <si>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</si>
  <si>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</si>
  <si>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</si>
  <si>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</si>
  <si>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</si>
  <si>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</si>
  <si>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</si>
  <si>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</si>
  <si>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</si>
  <si>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</si>
  <si>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</si>
  <si>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</si>
  <si>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 xml:space="preserve">Mental Health and Wellbeing Commission </t>
  </si>
  <si>
    <t>Chief Executive**</t>
  </si>
  <si>
    <t xml:space="preserve">Karen Orsborn </t>
  </si>
  <si>
    <t>Disclosure period start***</t>
  </si>
  <si>
    <t>Disclosure period end***</t>
  </si>
  <si>
    <t>Agency totals check</t>
  </si>
  <si>
    <t>Chief Executive approval****</t>
  </si>
  <si>
    <t>This disclosure has been approved by the Chief Executive</t>
  </si>
  <si>
    <t>Other sign-off****</t>
  </si>
  <si>
    <t>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</si>
  <si>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</si>
  <si>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</si>
  <si>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</si>
  <si>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</si>
  <si>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</si>
  <si>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</si>
  <si>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</si>
  <si>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</si>
  <si>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</si>
  <si>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</si>
  <si>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</si>
  <si>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</si>
  <si>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</si>
  <si>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</si>
  <si>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</si>
  <si>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</si>
  <si>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</si>
  <si>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</si>
  <si>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</si>
  <si>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</si>
  <si>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</si>
  <si>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</si>
  <si>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</si>
  <si>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</si>
  <si>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</si>
  <si>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</si>
  <si>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</si>
  <si>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</si>
  <si>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</si>
  <si>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</si>
  <si>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</si>
  <si>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</si>
  <si>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</si>
  <si>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</si>
  <si>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</si>
  <si>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</si>
  <si>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</si>
  <si>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</si>
  <si>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</si>
  <si>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</si>
  <si>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</si>
  <si>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</si>
  <si>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</si>
  <si>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</si>
  <si>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</si>
  <si>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</si>
  <si>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</si>
  <si>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</si>
  <si>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</si>
  <si>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</si>
  <si>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</si>
  <si>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</si>
  <si>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</si>
  <si>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</si>
  <si>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</si>
  <si>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</si>
  <si>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</si>
  <si>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</si>
  <si>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</si>
  <si>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</si>
  <si>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</si>
  <si>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</si>
  <si>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</si>
  <si>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</si>
  <si>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</si>
  <si>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</si>
  <si>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</si>
  <si>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</si>
  <si>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</si>
  <si>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</si>
  <si>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</si>
  <si>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</si>
  <si>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</si>
  <si>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</si>
  <si>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</si>
  <si>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</si>
  <si>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</si>
  <si>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</si>
  <si>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</si>
  <si>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</si>
  <si>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</si>
  <si>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</si>
  <si>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</si>
  <si>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 information to disclose</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</si>
  <si>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</si>
  <si>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</si>
  <si>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</si>
  <si>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</si>
  <si>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</si>
  <si>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</si>
  <si>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</si>
  <si>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</si>
  <si>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</si>
  <si>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</si>
  <si>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</si>
  <si>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</si>
  <si>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</si>
  <si>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</si>
  <si>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</si>
  <si>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</si>
  <si>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</si>
  <si>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</si>
  <si>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</si>
  <si>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</si>
  <si>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</si>
  <si>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</si>
  <si>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</si>
  <si>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</si>
  <si>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</si>
  <si>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</si>
  <si>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Airfares</t>
  </si>
  <si>
    <t>Wellington Airport to Ngaio/Khandallah</t>
  </si>
  <si>
    <t xml:space="preserve"> Ngaio/Khandallah to Wellington Airport </t>
  </si>
  <si>
    <t>The Terrace- Wellington Airport</t>
  </si>
  <si>
    <t>Wellington Aiport to The Terrace</t>
  </si>
  <si>
    <t>Taxi</t>
  </si>
  <si>
    <t>Stakeholder visitis (3 locations in Auckland)</t>
  </si>
  <si>
    <t>Wellington-Auckland Return same day</t>
  </si>
  <si>
    <t xml:space="preserve">Board Media Training and Strategy Day </t>
  </si>
  <si>
    <t>Stakeholder visit (3 locations in Auckland)</t>
  </si>
  <si>
    <t>Australasian College of Health Service Management- New Zealand Fellow- membership annual from 1/04/2022 to 31/03/2023</t>
  </si>
  <si>
    <t>Membership Fees</t>
  </si>
  <si>
    <t>Te Reo Lessons</t>
  </si>
  <si>
    <t>Professional Development</t>
  </si>
  <si>
    <t xml:space="preserve">Online </t>
  </si>
  <si>
    <t>Mauri Ora with Sir Mason Durie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</si>
</sst>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d/mm/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5"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7" xfId="0" applyNumberFormat="1" applyFont="1" applyFill="1" applyBorder="1" applyAlignment="1" applyProtection="1">
      <alignment vertical="center" wrapText="1"/>
      <protection locked="0"/>
    </xf>
    <xf numFmtId="164" fontId="15" fillId="10" borderId="8" xfId="0" applyNumberFormat="1" applyFont="1" applyFill="1" applyBorder="1" applyAlignment="1" applyProtection="1">
      <alignment vertical="center" wrapText="1"/>
      <protection locked="0"/>
    </xf>
    <xf numFmtId="0" fontId="15" fillId="10" borderId="8" xfId="0"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5" fillId="3" borderId="0" xfId="0" applyNumberFormat="1" applyFont="1" applyFill="1" applyAlignment="1">
      <alignment horizontal="center" vertical="center" wrapText="1"/>
    </xf>
    <xf numFmtId="0" fontId="34" fillId="11" borderId="6" xfId="0" applyFont="1" applyFill="1" applyBorder="1" applyAlignment="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0" fontId="0" fillId="11" borderId="4" xfId="0" applyFill="1" applyBorder="1" applyAlignment="1" applyProtection="1">
      <alignment horizontal="left" vertical="center" wrapText="1"/>
      <protection locked="0"/>
    </xf>
    <xf numFmtId="0" fontId="15" fillId="11" borderId="4" xfId="0"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ill="1" applyBorder="1" applyAlignment="1" applyProtection="1">
      <alignment horizontal="left" vertical="center" wrapText="1"/>
      <protection locked="0"/>
    </xf>
    <xf numFmtId="0" fontId="35" fillId="3" borderId="0" xfId="0" applyFont="1" applyFill="1" applyAlignment="1">
      <alignment horizontal="center" vertical="center" wrapText="1"/>
    </xf>
    <xf numFmtId="0" fontId="0" fillId="11" borderId="4" xfId="0" quotePrefix="1" applyFill="1" applyBorder="1" applyAlignment="1" applyProtection="1">
      <alignment vertical="center" wrapText="1"/>
      <protection locked="0"/>
    </xf>
    <xf numFmtId="167" fontId="21" fillId="11" borderId="3" xfId="0" applyNumberFormat="1" applyFont="1" applyFill="1" applyBorder="1" applyAlignment="1" applyProtection="1">
      <alignment vertical="center"/>
      <protection locked="0"/>
    </xf>
    <xf numFmtId="166" fontId="19" fillId="3" borderId="0" xfId="0" applyNumberFormat="1" applyFont="1" applyFill="1" applyAlignment="1">
      <alignment vertical="center" readingOrder="1"/>
    </xf>
    <xf numFmtId="164" fontId="21" fillId="0" borderId="4" xfId="2" applyNumberFormat="1" applyFont="1" applyBorder="1" applyAlignment="1">
      <alignment vertical="center" wrapText="1" readingOrder="1"/>
    </xf>
    <xf numFmtId="0" fontId="15" fillId="0" borderId="0" xfId="0" applyFont="1" applyAlignment="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22" fillId="2" borderId="0" xfId="0" applyFont="1" applyFill="1" applyAlignment="1">
      <alignment horizontal="center" vertical="center"/>
    </xf>
    <xf numFmtId="168" fontId="14"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Tina Simcock" id="{9524F6B1-D92F-4338-A2F0-34C055F644E5}" userId="S::tina.simcock@mhwc.govt.nz::7c39b6f3-008b-457c-a403-d3bf072356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2" dT="2021-08-02T02:36:29.14" personId="{9524F6B1-D92F-4338-A2F0-34C055F644E5}" id="{23F27826-FC6A-42CA-99B5-8A1579DF4BE9}">
    <text>Using MOH taxicard - all transactional invoices with MoH and because of this, costs are estimated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0" zoomScaleNormal="100" workbookViewId="0">
      <selection activeCell="B49" sqref="B49"/>
    </sheetView>
  </sheetViews>
  <sheetFormatPr defaultColWidth="0" defaultRowHeight="13.5" zeroHeight="1" x14ac:dyDescent="0.35"/>
  <cols>
    <col min="1" max="1" width="219.265625" style="41" customWidth="1"/>
    <col min="2" max="2" width="33.265625" style="40" customWidth="1"/>
    <col min="3" max="16384" width="8.73046875" hidden="1"/>
  </cols>
  <sheetData>
    <row r="1" spans="1:2" ht="23.25" customHeight="1" x14ac:dyDescent="0.35">
      <c r="A1" s="39" t="s">
        <v>0</v>
      </c>
    </row>
    <row r="2" spans="1:2" ht="33" customHeight="1" x14ac:dyDescent="0.35">
      <c r="A2" s="95" t="s">
        <v>1</v>
      </c>
    </row>
    <row r="3" spans="1:2" ht="17.25" customHeight="1" x14ac:dyDescent="0.35"/>
    <row r="4" spans="1:2" ht="23.25" customHeight="1" x14ac:dyDescent="0.35">
      <c r="A4" s="119" t="s">
        <v>2</v>
      </c>
    </row>
    <row r="5" spans="1:2" ht="17.25" customHeight="1" x14ac:dyDescent="0.35"/>
    <row r="6" spans="1:2" ht="23.25" customHeight="1" x14ac:dyDescent="0.35">
      <c r="A6" s="42" t="s">
        <v>3</v>
      </c>
    </row>
    <row r="7" spans="1:2" ht="17.25" customHeight="1" x14ac:dyDescent="0.35">
      <c r="A7" s="43" t="s">
        <v>4</v>
      </c>
    </row>
    <row r="8" spans="1:2" ht="17.25" customHeight="1" x14ac:dyDescent="0.35">
      <c r="A8" s="43" t="s">
        <v>5</v>
      </c>
    </row>
    <row r="9" spans="1:2" ht="17.25" customHeight="1" x14ac:dyDescent="0.35">
      <c r="A9" s="43"/>
    </row>
    <row r="10" spans="1:2" ht="23.25" customHeight="1" x14ac:dyDescent="0.35">
      <c r="A10" s="42" t="s">
        <v>6</v>
      </c>
      <c r="B10" s="70" t="s">
        <v>7</v>
      </c>
    </row>
    <row r="11" spans="1:2" ht="17.25" customHeight="1" x14ac:dyDescent="0.35">
      <c r="A11" s="44" t="s">
        <v>8</v>
      </c>
    </row>
    <row r="12" spans="1:2" ht="17.25" customHeight="1" x14ac:dyDescent="0.35">
      <c r="A12" s="43" t="s">
        <v>9</v>
      </c>
    </row>
    <row r="13" spans="1:2" ht="17.25" customHeight="1" x14ac:dyDescent="0.35">
      <c r="A13" s="43" t="s">
        <v>10</v>
      </c>
    </row>
    <row r="14" spans="1:2" ht="17.25" customHeight="1" x14ac:dyDescent="0.35">
      <c r="A14" s="45" t="s">
        <v>11</v>
      </c>
    </row>
    <row r="15" spans="1:2" ht="17.25" customHeight="1" x14ac:dyDescent="0.35">
      <c r="A15" s="43" t="s">
        <v>12</v>
      </c>
    </row>
    <row r="16" spans="1:2" ht="17.25" customHeight="1" x14ac:dyDescent="0.35">
      <c r="A16" s="43"/>
    </row>
    <row r="17" spans="1:1" ht="23.25" customHeight="1" x14ac:dyDescent="0.35">
      <c r="A17" s="42" t="s">
        <v>13</v>
      </c>
    </row>
    <row r="18" spans="1:1" ht="17.25" customHeight="1" x14ac:dyDescent="0.35">
      <c r="A18" s="45" t="s">
        <v>14</v>
      </c>
    </row>
    <row r="19" spans="1:1" ht="17.25" customHeight="1" x14ac:dyDescent="0.35">
      <c r="A19" s="45" t="s">
        <v>15</v>
      </c>
    </row>
    <row r="20" spans="1:1" ht="17.25" customHeight="1" x14ac:dyDescent="0.35">
      <c r="A20" s="66" t="s">
        <v>16</v>
      </c>
    </row>
    <row r="21" spans="1:1" ht="17.25" customHeight="1" x14ac:dyDescent="0.35">
      <c r="A21" s="46"/>
    </row>
    <row r="22" spans="1:1" ht="23.25" customHeight="1" x14ac:dyDescent="0.35">
      <c r="A22" s="42" t="s">
        <v>17</v>
      </c>
    </row>
    <row r="23" spans="1:1" ht="17.25" customHeight="1" x14ac:dyDescent="0.35">
      <c r="A23" s="46" t="s">
        <v>18</v>
      </c>
    </row>
    <row r="24" spans="1:1" ht="17.25" customHeight="1" x14ac:dyDescent="0.35">
      <c r="A24" s="46"/>
    </row>
    <row r="25" spans="1:1" ht="23.25" customHeight="1" x14ac:dyDescent="0.35">
      <c r="A25" s="42" t="s">
        <v>19</v>
      </c>
    </row>
    <row r="26" spans="1:1" ht="17.25" customHeight="1" x14ac:dyDescent="0.35">
      <c r="A26" s="47" t="s">
        <v>20</v>
      </c>
    </row>
    <row r="27" spans="1:1" ht="32.25" customHeight="1" x14ac:dyDescent="0.35">
      <c r="A27" s="45" t="s">
        <v>21</v>
      </c>
    </row>
    <row r="28" spans="1:1" ht="17.25" customHeight="1" x14ac:dyDescent="0.35">
      <c r="A28" s="47" t="s">
        <v>22</v>
      </c>
    </row>
    <row r="29" spans="1:1" ht="32.25" customHeight="1" x14ac:dyDescent="0.35">
      <c r="A29" s="45" t="s">
        <v>23</v>
      </c>
    </row>
    <row r="30" spans="1:1" ht="17.25" customHeight="1" x14ac:dyDescent="0.35">
      <c r="A30" s="47" t="s">
        <v>24</v>
      </c>
    </row>
    <row r="31" spans="1:1" ht="17.25" customHeight="1" x14ac:dyDescent="0.35">
      <c r="A31" s="45" t="s">
        <v>25</v>
      </c>
    </row>
    <row r="32" spans="1:1" ht="17.25" customHeight="1" x14ac:dyDescent="0.35">
      <c r="A32" s="47" t="s">
        <v>26</v>
      </c>
    </row>
    <row r="33" spans="1:1" ht="32.25" customHeight="1" x14ac:dyDescent="0.35">
      <c r="A33" s="45" t="s">
        <v>27</v>
      </c>
    </row>
    <row r="34" spans="1:1" ht="32.25" customHeight="1" x14ac:dyDescent="0.35">
      <c r="A34" s="44" t="s">
        <v>28</v>
      </c>
    </row>
    <row r="35" spans="1:1" ht="17.25" customHeight="1" x14ac:dyDescent="0.35">
      <c r="A35" s="47" t="s">
        <v>29</v>
      </c>
    </row>
    <row r="36" spans="1:1" ht="32.25" customHeight="1" x14ac:dyDescent="0.35">
      <c r="A36" s="45" t="s">
        <v>30</v>
      </c>
    </row>
    <row r="37" spans="1:1" ht="32.25" customHeight="1" x14ac:dyDescent="0.35">
      <c r="A37" s="45" t="s">
        <v>31</v>
      </c>
    </row>
    <row r="38" spans="1:1" ht="32.25" customHeight="1" x14ac:dyDescent="0.35">
      <c r="A38" s="45" t="s">
        <v>32</v>
      </c>
    </row>
    <row r="39" spans="1:1" ht="17.25" customHeight="1" x14ac:dyDescent="0.35">
      <c r="A39" s="44"/>
    </row>
    <row r="40" spans="1:1" ht="22.5" customHeight="1" x14ac:dyDescent="0.35">
      <c r="A40" s="42" t="s">
        <v>33</v>
      </c>
    </row>
    <row r="41" spans="1:1" ht="17.25" customHeight="1" x14ac:dyDescent="0.35">
      <c r="A41" s="51" t="s">
        <v>34</v>
      </c>
    </row>
    <row r="42" spans="1:1" ht="17.25" customHeight="1" x14ac:dyDescent="0.35">
      <c r="A42" s="48" t="s">
        <v>35</v>
      </c>
    </row>
    <row r="43" spans="1:1" ht="17.25" customHeight="1" x14ac:dyDescent="0.35">
      <c r="A43" s="46" t="s">
        <v>36</v>
      </c>
    </row>
    <row r="44" spans="1:1" ht="32.25" customHeight="1" x14ac:dyDescent="0.35">
      <c r="A44" s="46" t="s">
        <v>37</v>
      </c>
    </row>
    <row r="45" spans="1:1" ht="32.25" customHeight="1" x14ac:dyDescent="0.35">
      <c r="A45" s="46" t="s">
        <v>38</v>
      </c>
    </row>
    <row r="46" spans="1:1" ht="17.25" customHeight="1" x14ac:dyDescent="0.35">
      <c r="A46" s="49" t="s">
        <v>39</v>
      </c>
    </row>
    <row r="47" spans="1:1" ht="32.25" customHeight="1" x14ac:dyDescent="0.35">
      <c r="A47" s="45" t="s">
        <v>40</v>
      </c>
    </row>
    <row r="48" spans="1:1" ht="32.25" customHeight="1" x14ac:dyDescent="0.35">
      <c r="A48" s="45" t="s">
        <v>41</v>
      </c>
    </row>
    <row r="49" spans="1:1" ht="32.25" customHeight="1" x14ac:dyDescent="0.35">
      <c r="A49" s="46" t="s">
        <v>42</v>
      </c>
    </row>
    <row r="50" spans="1:1" ht="17.25" customHeight="1" x14ac:dyDescent="0.35">
      <c r="A50" s="46" t="s">
        <v>43</v>
      </c>
    </row>
    <row r="51" spans="1:1" ht="17.25" customHeight="1" x14ac:dyDescent="0.35">
      <c r="A51" s="46" t="s">
        <v>44</v>
      </c>
    </row>
    <row r="52" spans="1:1" ht="17.25" customHeight="1" x14ac:dyDescent="0.35">
      <c r="A52" s="46"/>
    </row>
    <row r="53" spans="1:1" ht="22.5" customHeight="1" x14ac:dyDescent="0.35">
      <c r="A53" s="42" t="s">
        <v>45</v>
      </c>
    </row>
    <row r="54" spans="1:1" ht="32.25" customHeight="1" x14ac:dyDescent="0.35">
      <c r="A54" s="105" t="s">
        <v>46</v>
      </c>
    </row>
    <row r="55" spans="1:1" ht="17.25" customHeight="1" x14ac:dyDescent="0.35">
      <c r="A55" s="50" t="s">
        <v>47</v>
      </c>
    </row>
    <row r="56" spans="1:1" ht="17.25" customHeight="1" x14ac:dyDescent="0.35">
      <c r="A56" s="51" t="s">
        <v>48</v>
      </c>
    </row>
    <row r="57" spans="1:1" ht="17.25" customHeight="1" x14ac:dyDescent="0.35">
      <c r="A57" s="66" t="s">
        <v>49</v>
      </c>
    </row>
    <row r="58" spans="1:1" ht="17.25" customHeight="1" x14ac:dyDescent="0.35">
      <c r="A58" s="52" t="s">
        <v>50</v>
      </c>
    </row>
    <row r="59" spans="1:1" x14ac:dyDescent="0.35"/>
    <row r="61" spans="1:1" hidden="1" x14ac:dyDescent="0.35">
      <c r="A61" s="53"/>
    </row>
  </sheetData>
  <sheetProtection algorithmName="SHA-512" hashValue="Xh3FlH0z41xYuL+2nPyc+5VZ7EyO2eu6iZjejngS5+0tVicvElWRxqjfNmn0O66UqLyEH05cqRQlfulXnPUePQ==" saltValue="pWjT07V09r4MKHMMmADNEQ==" spinCount="100000"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G16" sqref="G16"/>
    </sheetView>
  </sheetViews>
  <sheetFormatPr defaultColWidth="0" defaultRowHeight="12.75" zeroHeight="1" x14ac:dyDescent="0.35"/>
  <cols>
    <col min="1" max="1" width="35.73046875" customWidth="1"/>
    <col min="2" max="2" width="21.59765625" customWidth="1"/>
    <col min="3" max="3" width="33.59765625" customWidth="1"/>
    <col min="4" max="4" width="4.3984375" customWidth="1"/>
    <col min="5" max="5" width="29" customWidth="1"/>
    <col min="6" max="6" width="19" customWidth="1"/>
    <col min="7" max="7" width="42" customWidth="1"/>
    <col min="8" max="11" width="9.1328125" hidden="1" customWidth="1"/>
    <col min="12" max="16384" width="9.1328125" hidden="1"/>
  </cols>
  <sheetData>
    <row r="1" spans="1:11" ht="26.25" customHeight="1" x14ac:dyDescent="0.35">
      <c r="A1" s="138" t="s">
        <v>51</v>
      </c>
      <c r="B1" s="138"/>
      <c r="C1" s="138"/>
      <c r="D1" s="138"/>
      <c r="E1" s="138"/>
      <c r="F1" s="138"/>
      <c r="G1" s="17"/>
      <c r="H1" s="17"/>
      <c r="I1" s="17"/>
      <c r="J1" s="17"/>
      <c r="K1" s="17"/>
    </row>
    <row r="2" spans="1:11" ht="21" customHeight="1" x14ac:dyDescent="0.35">
      <c r="A2" s="3" t="s">
        <v>52</v>
      </c>
      <c r="B2" s="137" t="s">
        <v>53</v>
      </c>
      <c r="C2" s="137"/>
      <c r="D2" s="137"/>
      <c r="E2" s="137"/>
      <c r="F2" s="137"/>
      <c r="G2" s="17"/>
      <c r="H2" s="17"/>
      <c r="I2" s="17"/>
      <c r="J2" s="17"/>
      <c r="K2" s="17"/>
    </row>
    <row r="3" spans="1:11" ht="21" customHeight="1" x14ac:dyDescent="0.35">
      <c r="A3" s="3" t="s">
        <v>54</v>
      </c>
      <c r="B3" s="137" t="s">
        <v>55</v>
      </c>
      <c r="C3" s="137"/>
      <c r="D3" s="137"/>
      <c r="E3" s="137"/>
      <c r="F3" s="137"/>
      <c r="G3" s="17"/>
      <c r="H3" s="17"/>
      <c r="I3" s="17"/>
      <c r="J3" s="17"/>
      <c r="K3" s="17"/>
    </row>
    <row r="4" spans="1:11" ht="21" customHeight="1" x14ac:dyDescent="0.35">
      <c r="A4" s="3" t="s">
        <v>56</v>
      </c>
      <c r="B4" s="139">
        <v>44378</v>
      </c>
      <c r="C4" s="139"/>
      <c r="D4" s="139"/>
      <c r="E4" s="139"/>
      <c r="F4" s="139"/>
      <c r="G4" s="17"/>
      <c r="H4" s="17"/>
      <c r="I4" s="17"/>
      <c r="J4" s="17"/>
      <c r="K4" s="17"/>
    </row>
    <row r="5" spans="1:11" ht="21" customHeight="1" x14ac:dyDescent="0.35">
      <c r="A5" s="3" t="s">
        <v>57</v>
      </c>
      <c r="B5" s="139">
        <v>44742</v>
      </c>
      <c r="C5" s="139"/>
      <c r="D5" s="139"/>
      <c r="E5" s="139"/>
      <c r="F5" s="139"/>
      <c r="G5" s="17"/>
      <c r="H5" s="17"/>
      <c r="I5" s="17"/>
      <c r="J5" s="17"/>
      <c r="K5" s="17"/>
    </row>
    <row r="6" spans="1:11" ht="21" customHeight="1" x14ac:dyDescent="0.35">
      <c r="A6" s="3" t="s">
        <v>58</v>
      </c>
      <c r="B6" s="137" t="str">
        <f>IF(AND(Travel!B7&lt;&gt;A30,Hospitality!B7&lt;&gt;A30,'All other expenses'!B7&lt;&gt;A30,'Gifts and benefits'!B7&lt;&gt;A30),A31,IF(AND(Travel!B7=A30,Hospitality!B7=A30,'All other expenses'!B7=A30,'Gifts and benefits'!B7=A30),A33,A32))</f>
        <v>Data and totals checked on all sheets</v>
      </c>
      <c r="C6" s="137"/>
      <c r="D6" s="137"/>
      <c r="E6" s="137"/>
      <c r="F6" s="137"/>
      <c r="G6" s="23"/>
      <c r="H6" s="17"/>
      <c r="I6" s="17"/>
      <c r="J6" s="17"/>
      <c r="K6" s="17"/>
    </row>
    <row r="7" spans="1:11" ht="21" customHeight="1" x14ac:dyDescent="0.35">
      <c r="A7" s="3" t="s">
        <v>59</v>
      </c>
      <c r="B7" s="137" t="s">
        <v>60</v>
      </c>
      <c r="C7" s="137"/>
      <c r="D7" s="137"/>
      <c r="E7" s="137"/>
      <c r="F7" s="137"/>
      <c r="G7" s="23"/>
      <c r="H7" s="17"/>
      <c r="I7" s="17"/>
      <c r="J7" s="17"/>
      <c r="K7" s="17"/>
    </row>
    <row r="8" spans="1:11" ht="21" customHeight="1" x14ac:dyDescent="0.35">
      <c r="A8" s="3" t="s">
        <v>61</v>
      </c>
      <c r="B8" s="137" t="s">
        <v>62</v>
      </c>
      <c r="C8" s="137"/>
      <c r="D8" s="137"/>
      <c r="E8" s="137"/>
      <c r="F8" s="137"/>
      <c r="G8" s="23"/>
      <c r="H8" s="17"/>
      <c r="I8" s="17"/>
      <c r="J8" s="17"/>
      <c r="K8" s="17"/>
    </row>
    <row r="9" spans="1:11" ht="66.75" customHeight="1" x14ac:dyDescent="0.35">
      <c r="A9" s="136" t="s">
        <v>63</v>
      </c>
      <c r="B9" s="136"/>
      <c r="C9" s="136"/>
      <c r="D9" s="136"/>
      <c r="E9" s="136"/>
      <c r="F9" s="136"/>
      <c r="G9" s="23"/>
      <c r="H9" s="17"/>
      <c r="I9" s="17"/>
      <c r="J9" s="17"/>
      <c r="K9" s="17"/>
    </row>
    <row r="10" spans="1:11" s="94" customFormat="1" ht="36" customHeight="1" x14ac:dyDescent="0.4">
      <c r="A10" s="88" t="s">
        <v>64</v>
      </c>
      <c r="B10" s="89" t="s">
        <v>65</v>
      </c>
      <c r="C10" s="89" t="s">
        <v>66</v>
      </c>
      <c r="D10" s="90"/>
      <c r="E10" s="91" t="s">
        <v>29</v>
      </c>
      <c r="F10" s="92" t="s">
        <v>67</v>
      </c>
      <c r="G10" s="93"/>
      <c r="H10" s="93"/>
      <c r="I10" s="93"/>
      <c r="J10" s="93"/>
      <c r="K10" s="93"/>
    </row>
    <row r="11" spans="1:11" ht="27.75" customHeight="1" x14ac:dyDescent="0.4">
      <c r="A11" s="8" t="s">
        <v>68</v>
      </c>
      <c r="B11" s="60">
        <v>517.54</v>
      </c>
      <c r="C11" s="67" t="str">
        <f>IF(Travel!B6="",A34,Travel!B6)</f>
        <v>Figures include GST (where applicable)</v>
      </c>
      <c r="D11" s="6"/>
      <c r="E11" s="8" t="s">
        <v>69</v>
      </c>
      <c r="F11" s="33">
        <f>'Gifts and benefits'!C16</f>
        <v>0</v>
      </c>
      <c r="G11" s="29"/>
      <c r="H11" s="29"/>
      <c r="I11" s="29"/>
      <c r="J11" s="29"/>
      <c r="K11" s="29"/>
    </row>
    <row r="12" spans="1:11" ht="27.75" customHeight="1" x14ac:dyDescent="0.4">
      <c r="A12" s="8" t="s">
        <v>24</v>
      </c>
      <c r="B12" s="60">
        <v>0</v>
      </c>
      <c r="C12" s="67" t="str">
        <f>IF(Hospitality!B6="",A34,Hospitality!B6)</f>
        <v>Figures exclude GST</v>
      </c>
      <c r="D12" s="6"/>
      <c r="E12" s="8" t="s">
        <v>70</v>
      </c>
      <c r="F12" s="33">
        <f>'Gifts and benefits'!C17</f>
        <v>0</v>
      </c>
      <c r="G12" s="29"/>
      <c r="H12" s="29"/>
      <c r="I12" s="29"/>
      <c r="J12" s="29"/>
      <c r="K12" s="29"/>
    </row>
    <row r="13" spans="1:11" ht="27.75" customHeight="1" x14ac:dyDescent="0.35">
      <c r="A13" s="8" t="s">
        <v>71</v>
      </c>
      <c r="B13" s="135">
        <v>895</v>
      </c>
      <c r="C13" s="67" t="str">
        <f>IF('All other expenses'!B6="",A34,'All other expenses'!B6)</f>
        <v>Figures exclude GST</v>
      </c>
      <c r="D13" s="6"/>
      <c r="E13" s="8" t="s">
        <v>72</v>
      </c>
      <c r="F13" s="33">
        <f>'Gifts and benefits'!C18</f>
        <v>0</v>
      </c>
      <c r="G13" s="17"/>
      <c r="H13" s="17"/>
      <c r="I13" s="17"/>
      <c r="J13" s="17"/>
      <c r="K13" s="17"/>
    </row>
    <row r="14" spans="1:11" ht="12.75" customHeight="1" x14ac:dyDescent="0.35">
      <c r="A14" s="7"/>
      <c r="B14" s="61"/>
      <c r="C14" s="68"/>
      <c r="D14" s="34"/>
      <c r="E14" s="6"/>
      <c r="F14" s="35"/>
      <c r="G14" s="17"/>
      <c r="H14" s="17"/>
      <c r="I14" s="17"/>
      <c r="J14" s="17"/>
      <c r="K14" s="17"/>
    </row>
    <row r="15" spans="1:11" ht="27.75" customHeight="1" x14ac:dyDescent="0.35">
      <c r="A15" s="9" t="s">
        <v>73</v>
      </c>
      <c r="B15" s="62">
        <f>Travel!B15</f>
        <v>0</v>
      </c>
      <c r="C15" s="69" t="str">
        <f>C11</f>
        <v>Figures include GST (where applicable)</v>
      </c>
      <c r="D15" s="6"/>
      <c r="E15" s="6"/>
      <c r="F15" s="35"/>
      <c r="G15" s="17"/>
      <c r="H15" s="17"/>
      <c r="I15" s="17"/>
      <c r="J15" s="17"/>
      <c r="K15" s="17"/>
    </row>
    <row r="16" spans="1:11" ht="27.75" customHeight="1" x14ac:dyDescent="0.35">
      <c r="A16" s="9" t="s">
        <v>74</v>
      </c>
      <c r="B16" s="62">
        <f>Travel!B25</f>
        <v>431.74</v>
      </c>
      <c r="C16" s="69" t="str">
        <f>C11</f>
        <v>Figures include GST (where applicable)</v>
      </c>
      <c r="D16" s="36"/>
      <c r="E16" s="6"/>
      <c r="F16" s="37"/>
      <c r="G16" s="17"/>
      <c r="H16" s="17"/>
      <c r="I16" s="17"/>
      <c r="J16" s="17"/>
      <c r="K16" s="17"/>
    </row>
    <row r="17" spans="1:11" ht="27.75" customHeight="1" x14ac:dyDescent="0.35">
      <c r="A17" s="9" t="s">
        <v>75</v>
      </c>
      <c r="B17" s="62">
        <f>Travel!B35</f>
        <v>85.8</v>
      </c>
      <c r="C17" s="69" t="str">
        <f>C11</f>
        <v>Figures include GST (where applicable)</v>
      </c>
      <c r="D17" s="6"/>
      <c r="E17" s="6"/>
      <c r="F17" s="37"/>
      <c r="G17" s="17"/>
      <c r="H17" s="17"/>
      <c r="I17" s="17"/>
      <c r="J17" s="17"/>
      <c r="K17" s="17"/>
    </row>
    <row r="18" spans="1:11" ht="27.75" customHeight="1" x14ac:dyDescent="0.4">
      <c r="A18" s="17"/>
      <c r="B18" s="19"/>
      <c r="C18" s="17"/>
      <c r="D18" s="5"/>
      <c r="E18" s="5"/>
      <c r="F18" s="28"/>
      <c r="G18" s="17"/>
      <c r="H18" s="17"/>
      <c r="I18" s="17"/>
      <c r="J18" s="17"/>
      <c r="K18" s="17"/>
    </row>
    <row r="19" spans="1:11" ht="13.15" x14ac:dyDescent="0.4">
      <c r="A19" s="18" t="s">
        <v>76</v>
      </c>
      <c r="B19" s="19"/>
      <c r="C19" s="17"/>
      <c r="D19" s="17"/>
      <c r="E19" s="17"/>
      <c r="F19" s="17"/>
      <c r="G19" s="17"/>
      <c r="H19" s="17"/>
      <c r="I19" s="17"/>
      <c r="J19" s="17"/>
      <c r="K19" s="17"/>
    </row>
    <row r="20" spans="1:11" x14ac:dyDescent="0.35">
      <c r="A20" s="20" t="s">
        <v>77</v>
      </c>
      <c r="D20" s="17"/>
      <c r="E20" s="17"/>
      <c r="F20" s="17"/>
      <c r="G20" s="17"/>
      <c r="H20" s="17"/>
      <c r="I20" s="17"/>
      <c r="J20" s="17"/>
      <c r="K20" s="17"/>
    </row>
    <row r="21" spans="1:11" ht="12.6" customHeight="1" x14ac:dyDescent="0.35">
      <c r="A21" s="20" t="s">
        <v>78</v>
      </c>
      <c r="D21" s="17"/>
      <c r="E21" s="17"/>
      <c r="F21" s="17"/>
      <c r="G21" s="17"/>
      <c r="H21" s="17"/>
      <c r="I21" s="17"/>
      <c r="J21" s="17"/>
      <c r="K21" s="17"/>
    </row>
    <row r="22" spans="1:11" ht="12.6" customHeight="1" x14ac:dyDescent="0.35">
      <c r="A22" s="20" t="s">
        <v>79</v>
      </c>
      <c r="D22" s="17"/>
      <c r="E22" s="17"/>
      <c r="F22" s="17"/>
      <c r="G22" s="17"/>
      <c r="H22" s="17"/>
      <c r="I22" s="17"/>
      <c r="J22" s="17"/>
      <c r="K22" s="17"/>
    </row>
    <row r="23" spans="1:11" ht="12.6" customHeight="1" x14ac:dyDescent="0.35">
      <c r="A23" s="20" t="s">
        <v>80</v>
      </c>
      <c r="D23" s="17"/>
      <c r="E23" s="17"/>
      <c r="F23" s="17"/>
      <c r="G23" s="17"/>
      <c r="H23" s="17"/>
      <c r="I23" s="17"/>
      <c r="J23" s="17"/>
      <c r="K23" s="17"/>
    </row>
    <row r="24" spans="1:11" x14ac:dyDescent="0.35">
      <c r="A24" s="26"/>
      <c r="B24" s="17"/>
      <c r="C24" s="17"/>
      <c r="D24" s="17"/>
      <c r="E24" s="17"/>
      <c r="F24" s="17"/>
      <c r="G24" s="17"/>
      <c r="H24" s="17"/>
      <c r="I24" s="17"/>
      <c r="J24" s="17"/>
      <c r="K24" s="17"/>
    </row>
    <row r="25" spans="1:11" ht="13.15" hidden="1" x14ac:dyDescent="0.4">
      <c r="A25" s="12" t="s">
        <v>81</v>
      </c>
      <c r="B25" s="13"/>
      <c r="C25" s="13"/>
      <c r="D25" s="13"/>
      <c r="E25" s="13"/>
      <c r="F25" s="13"/>
      <c r="G25" s="17"/>
      <c r="H25" s="17"/>
      <c r="I25" s="17"/>
      <c r="J25" s="17"/>
      <c r="K25" s="17"/>
    </row>
    <row r="26" spans="1:11" ht="12.75" hidden="1" customHeight="1" x14ac:dyDescent="0.35">
      <c r="A26" s="11" t="s">
        <v>82</v>
      </c>
      <c r="B26" s="4"/>
      <c r="C26" s="4"/>
      <c r="D26" s="11"/>
      <c r="E26" s="11"/>
      <c r="F26" s="11"/>
      <c r="G26" s="17"/>
      <c r="H26" s="17"/>
      <c r="I26" s="17"/>
      <c r="J26" s="17"/>
      <c r="K26" s="17"/>
    </row>
    <row r="27" spans="1:11" hidden="1" x14ac:dyDescent="0.35">
      <c r="A27" s="10" t="s">
        <v>83</v>
      </c>
      <c r="B27" s="10"/>
      <c r="C27" s="10"/>
      <c r="D27" s="10"/>
      <c r="E27" s="10"/>
      <c r="F27" s="10"/>
      <c r="G27" s="17"/>
      <c r="H27" s="17"/>
      <c r="I27" s="17"/>
      <c r="J27" s="17"/>
      <c r="K27" s="17"/>
    </row>
    <row r="28" spans="1:11" hidden="1" x14ac:dyDescent="0.35">
      <c r="A28" s="10" t="s">
        <v>84</v>
      </c>
      <c r="B28" s="10"/>
      <c r="C28" s="10"/>
      <c r="D28" s="10"/>
      <c r="E28" s="10"/>
      <c r="F28" s="10"/>
      <c r="G28" s="17"/>
      <c r="H28" s="17"/>
      <c r="I28" s="17"/>
      <c r="J28" s="17"/>
      <c r="K28" s="17"/>
    </row>
    <row r="29" spans="1:11" hidden="1" x14ac:dyDescent="0.35">
      <c r="A29" s="11" t="s">
        <v>85</v>
      </c>
      <c r="B29" s="11"/>
      <c r="C29" s="11"/>
      <c r="D29" s="11"/>
      <c r="E29" s="11"/>
      <c r="F29" s="11"/>
      <c r="G29" s="17"/>
      <c r="H29" s="17"/>
      <c r="I29" s="17"/>
      <c r="J29" s="17"/>
      <c r="K29" s="17"/>
    </row>
    <row r="30" spans="1:11" hidden="1" x14ac:dyDescent="0.35">
      <c r="A30" s="11" t="s">
        <v>86</v>
      </c>
      <c r="B30" s="11"/>
      <c r="C30" s="11"/>
      <c r="D30" s="11"/>
      <c r="E30" s="11"/>
      <c r="F30" s="11"/>
      <c r="G30" s="17"/>
      <c r="H30" s="17"/>
      <c r="I30" s="17"/>
      <c r="J30" s="17"/>
      <c r="K30" s="17"/>
    </row>
    <row r="31" spans="1:11" hidden="1" x14ac:dyDescent="0.35">
      <c r="A31" s="10" t="s">
        <v>87</v>
      </c>
      <c r="B31" s="10"/>
      <c r="C31" s="10"/>
      <c r="D31" s="10"/>
      <c r="E31" s="10"/>
      <c r="F31" s="10"/>
      <c r="G31" s="17"/>
      <c r="H31" s="17"/>
      <c r="I31" s="17"/>
      <c r="J31" s="17"/>
      <c r="K31" s="17"/>
    </row>
    <row r="32" spans="1:11" hidden="1" x14ac:dyDescent="0.35">
      <c r="A32" s="10" t="s">
        <v>88</v>
      </c>
      <c r="B32" s="10"/>
      <c r="C32" s="10"/>
      <c r="D32" s="10"/>
      <c r="E32" s="10"/>
      <c r="F32" s="10"/>
      <c r="G32" s="17"/>
      <c r="H32" s="17"/>
      <c r="I32" s="17"/>
      <c r="J32" s="17"/>
      <c r="K32" s="17"/>
    </row>
    <row r="33" spans="1:11" hidden="1" x14ac:dyDescent="0.35">
      <c r="A33" s="10" t="s">
        <v>89</v>
      </c>
      <c r="B33" s="10"/>
      <c r="C33" s="10"/>
      <c r="D33" s="10"/>
      <c r="E33" s="10"/>
      <c r="F33" s="10"/>
      <c r="G33" s="17"/>
      <c r="H33" s="17"/>
      <c r="I33" s="17"/>
      <c r="J33" s="17"/>
      <c r="K33" s="17"/>
    </row>
    <row r="34" spans="1:11" hidden="1" x14ac:dyDescent="0.35">
      <c r="A34" s="11" t="s">
        <v>90</v>
      </c>
      <c r="B34" s="11"/>
      <c r="C34" s="11"/>
      <c r="D34" s="11"/>
      <c r="E34" s="11"/>
      <c r="F34" s="11"/>
      <c r="G34" s="17"/>
      <c r="H34" s="17"/>
      <c r="I34" s="17"/>
      <c r="J34" s="17"/>
      <c r="K34" s="17"/>
    </row>
    <row r="35" spans="1:11" hidden="1" x14ac:dyDescent="0.35">
      <c r="A35" s="11" t="s">
        <v>91</v>
      </c>
      <c r="B35" s="11"/>
      <c r="C35" s="11"/>
      <c r="D35" s="11"/>
      <c r="E35" s="11"/>
      <c r="F35" s="11"/>
      <c r="G35" s="17"/>
      <c r="H35" s="17"/>
      <c r="I35" s="17"/>
      <c r="J35" s="17"/>
      <c r="K35" s="17"/>
    </row>
    <row r="36" spans="1:11" hidden="1" x14ac:dyDescent="0.35">
      <c r="A36" s="10" t="s">
        <v>92</v>
      </c>
      <c r="B36" s="64"/>
      <c r="C36" s="64"/>
      <c r="D36" s="64"/>
      <c r="E36" s="64"/>
      <c r="F36" s="64"/>
      <c r="G36" s="17"/>
      <c r="H36" s="17"/>
      <c r="I36" s="17"/>
      <c r="J36" s="17"/>
      <c r="K36" s="17"/>
    </row>
    <row r="37" spans="1:11" hidden="1" x14ac:dyDescent="0.35">
      <c r="A37" s="10" t="s">
        <v>60</v>
      </c>
      <c r="B37" s="64"/>
      <c r="C37" s="64"/>
      <c r="D37" s="64"/>
      <c r="E37" s="64"/>
      <c r="F37" s="64"/>
      <c r="G37" s="17"/>
      <c r="H37" s="17"/>
      <c r="I37" s="17"/>
      <c r="J37" s="17"/>
      <c r="K37" s="17"/>
    </row>
    <row r="38" spans="1:11" hidden="1" x14ac:dyDescent="0.35">
      <c r="A38" s="10" t="s">
        <v>93</v>
      </c>
      <c r="B38" s="64"/>
      <c r="C38" s="64"/>
      <c r="D38" s="64"/>
      <c r="E38" s="64"/>
      <c r="F38" s="64"/>
      <c r="G38" s="17"/>
      <c r="H38" s="17"/>
      <c r="I38" s="17"/>
      <c r="J38" s="17"/>
      <c r="K38" s="17"/>
    </row>
    <row r="39" spans="1:11" hidden="1" x14ac:dyDescent="0.35">
      <c r="A39" s="11" t="s">
        <v>94</v>
      </c>
      <c r="B39" s="4"/>
      <c r="C39" s="4"/>
      <c r="D39" s="4"/>
      <c r="E39" s="4"/>
      <c r="F39" s="4"/>
      <c r="G39" s="17"/>
      <c r="H39" s="17"/>
      <c r="I39" s="17"/>
      <c r="J39" s="17"/>
      <c r="K39" s="17"/>
    </row>
    <row r="40" spans="1:11" hidden="1" x14ac:dyDescent="0.35">
      <c r="A40" s="4" t="s">
        <v>95</v>
      </c>
      <c r="B40" s="4"/>
      <c r="C40" s="4"/>
      <c r="D40" s="4"/>
      <c r="E40" s="4"/>
      <c r="F40" s="4"/>
      <c r="G40" s="17"/>
      <c r="H40" s="17"/>
      <c r="I40" s="17"/>
      <c r="J40" s="17"/>
      <c r="K40" s="17"/>
    </row>
    <row r="41" spans="1:11" hidden="1" x14ac:dyDescent="0.35">
      <c r="A41" s="4" t="s">
        <v>96</v>
      </c>
      <c r="B41" s="4"/>
      <c r="C41" s="4"/>
      <c r="D41" s="4"/>
      <c r="E41" s="4"/>
      <c r="F41" s="4"/>
      <c r="G41" s="17"/>
      <c r="H41" s="17"/>
      <c r="I41" s="17"/>
      <c r="J41" s="17"/>
      <c r="K41" s="17"/>
    </row>
    <row r="42" spans="1:11" hidden="1" x14ac:dyDescent="0.35">
      <c r="A42" s="4" t="s">
        <v>97</v>
      </c>
      <c r="B42" s="4"/>
      <c r="C42" s="4"/>
      <c r="D42" s="4"/>
      <c r="E42" s="4"/>
      <c r="F42" s="4"/>
      <c r="G42" s="17"/>
      <c r="H42" s="17"/>
      <c r="I42" s="17"/>
      <c r="J42" s="17"/>
      <c r="K42" s="17"/>
    </row>
    <row r="43" spans="1:11" hidden="1" x14ac:dyDescent="0.35">
      <c r="A43" s="4" t="s">
        <v>98</v>
      </c>
      <c r="B43" s="4"/>
      <c r="C43" s="4"/>
      <c r="D43" s="4"/>
      <c r="E43" s="4"/>
      <c r="F43" s="4"/>
      <c r="G43" s="17"/>
      <c r="H43" s="17"/>
      <c r="I43" s="17"/>
      <c r="J43" s="17"/>
      <c r="K43" s="17"/>
    </row>
    <row r="44" spans="1:11" hidden="1" x14ac:dyDescent="0.35">
      <c r="A44" s="4" t="s">
        <v>99</v>
      </c>
      <c r="B44" s="4"/>
      <c r="C44" s="4"/>
      <c r="D44" s="4"/>
      <c r="E44" s="4"/>
      <c r="F44" s="4"/>
      <c r="G44" s="17"/>
      <c r="H44" s="17"/>
      <c r="I44" s="17"/>
      <c r="J44" s="17"/>
      <c r="K44" s="17"/>
    </row>
    <row r="45" spans="1:11" hidden="1" x14ac:dyDescent="0.35">
      <c r="A45" s="65" t="s">
        <v>100</v>
      </c>
      <c r="B45" s="64"/>
      <c r="C45" s="64"/>
      <c r="D45" s="64"/>
      <c r="E45" s="64"/>
      <c r="F45" s="64"/>
      <c r="G45" s="17"/>
      <c r="H45" s="17"/>
      <c r="I45" s="17"/>
      <c r="J45" s="17"/>
      <c r="K45" s="17"/>
    </row>
    <row r="46" spans="1:11" hidden="1" x14ac:dyDescent="0.35">
      <c r="A46" s="64" t="s">
        <v>101</v>
      </c>
      <c r="B46" s="64"/>
      <c r="C46" s="64"/>
      <c r="D46" s="64"/>
      <c r="E46" s="64"/>
      <c r="F46" s="64"/>
      <c r="G46" s="17"/>
      <c r="H46" s="17"/>
      <c r="I46" s="17"/>
      <c r="J46" s="17"/>
      <c r="K46" s="17"/>
    </row>
    <row r="47" spans="1:11" hidden="1" x14ac:dyDescent="0.35">
      <c r="A47" s="38">
        <v>-20000</v>
      </c>
      <c r="B47" s="4"/>
      <c r="C47" s="4"/>
      <c r="D47" s="4"/>
      <c r="E47" s="4"/>
      <c r="F47" s="4"/>
      <c r="G47" s="17"/>
      <c r="H47" s="17"/>
      <c r="I47" s="17"/>
      <c r="J47" s="17"/>
      <c r="K47" s="17"/>
    </row>
    <row r="48" spans="1:11" ht="25.5" hidden="1" x14ac:dyDescent="0.35">
      <c r="A48" s="82" t="s">
        <v>102</v>
      </c>
      <c r="B48" s="64"/>
      <c r="C48" s="64"/>
      <c r="D48" s="64"/>
      <c r="E48" s="64"/>
      <c r="F48" s="64"/>
      <c r="G48" s="17"/>
      <c r="H48" s="17"/>
      <c r="I48" s="17"/>
      <c r="J48" s="17"/>
      <c r="K48" s="17"/>
    </row>
    <row r="49" spans="1:11" ht="25.5" hidden="1" x14ac:dyDescent="0.35">
      <c r="A49" s="82" t="s">
        <v>103</v>
      </c>
      <c r="B49" s="64"/>
      <c r="C49" s="64"/>
      <c r="D49" s="64"/>
      <c r="E49" s="64"/>
      <c r="F49" s="64"/>
      <c r="G49" s="17"/>
      <c r="H49" s="17"/>
      <c r="I49" s="17"/>
      <c r="J49" s="17"/>
      <c r="K49" s="17"/>
    </row>
    <row r="50" spans="1:11" ht="25.5" hidden="1" x14ac:dyDescent="0.35">
      <c r="A50" s="83" t="s">
        <v>104</v>
      </c>
      <c r="B50" s="4"/>
      <c r="C50" s="4"/>
      <c r="D50" s="4"/>
      <c r="E50" s="4"/>
      <c r="F50" s="4"/>
      <c r="G50" s="17"/>
      <c r="H50" s="17"/>
      <c r="I50" s="17"/>
      <c r="J50" s="17"/>
      <c r="K50" s="17"/>
    </row>
    <row r="51" spans="1:11" ht="25.5" hidden="1" x14ac:dyDescent="0.35">
      <c r="A51" s="83" t="s">
        <v>105</v>
      </c>
      <c r="B51" s="4"/>
      <c r="C51" s="4"/>
      <c r="D51" s="4"/>
      <c r="E51" s="4"/>
      <c r="F51" s="4"/>
      <c r="G51" s="17"/>
      <c r="H51" s="17"/>
      <c r="I51" s="17"/>
      <c r="J51" s="17"/>
      <c r="K51" s="17"/>
    </row>
    <row r="52" spans="1:11" ht="38.25" hidden="1" x14ac:dyDescent="0.4">
      <c r="A52" s="83" t="s">
        <v>106</v>
      </c>
      <c r="B52" s="75"/>
      <c r="C52" s="75"/>
      <c r="D52" s="75"/>
      <c r="E52" s="11"/>
      <c r="F52" s="11"/>
      <c r="G52" s="17"/>
      <c r="H52" s="17"/>
      <c r="I52" s="17"/>
      <c r="J52" s="17"/>
      <c r="K52" s="17"/>
    </row>
    <row r="53" spans="1:11" ht="13.15" hidden="1" x14ac:dyDescent="0.4">
      <c r="A53" s="80" t="s">
        <v>107</v>
      </c>
      <c r="B53" s="74"/>
      <c r="C53" s="74"/>
      <c r="D53" s="74"/>
      <c r="E53" s="10"/>
      <c r="F53" s="10" t="b">
        <v>1</v>
      </c>
      <c r="G53" s="17"/>
      <c r="H53" s="17"/>
      <c r="I53" s="17"/>
      <c r="J53" s="17"/>
      <c r="K53" s="17"/>
    </row>
    <row r="54" spans="1:11" ht="13.15" hidden="1" x14ac:dyDescent="0.4">
      <c r="A54" s="81" t="s">
        <v>108</v>
      </c>
      <c r="B54" s="80"/>
      <c r="C54" s="80"/>
      <c r="D54" s="80"/>
      <c r="E54" s="10"/>
      <c r="F54" s="10" t="b">
        <v>0</v>
      </c>
      <c r="G54" s="17"/>
      <c r="H54" s="17"/>
      <c r="I54" s="17"/>
      <c r="J54" s="17"/>
      <c r="K54" s="17"/>
    </row>
    <row r="55" spans="1:11" ht="13.15" hidden="1" x14ac:dyDescent="0.35">
      <c r="A55" s="84"/>
      <c r="B55" s="76">
        <f>COUNT(Travel!B12:B14)</f>
        <v>0</v>
      </c>
      <c r="C55" s="76"/>
      <c r="D55" s="76">
        <f>COUNTIF(Travel!D12:D14,"*")</f>
        <v>0</v>
      </c>
      <c r="E55" s="77"/>
      <c r="F55" s="77" t="b">
        <f>MIN(B55,D55)=MAX(B55,D55)</f>
        <v>1</v>
      </c>
      <c r="G55" s="17"/>
      <c r="H55" s="17"/>
      <c r="I55" s="17"/>
      <c r="J55" s="17"/>
      <c r="K55" s="17"/>
    </row>
    <row r="56" spans="1:11" ht="13.15" hidden="1" x14ac:dyDescent="0.35">
      <c r="A56" s="84" t="s">
        <v>109</v>
      </c>
      <c r="B56" s="76">
        <f>COUNT(Travel!B19:B24)</f>
        <v>3</v>
      </c>
      <c r="C56" s="76"/>
      <c r="D56" s="76">
        <f>COUNTIF(Travel!D19:D24,"*")</f>
        <v>3</v>
      </c>
      <c r="E56" s="77"/>
      <c r="F56" s="77" t="b">
        <f>MIN(B56,D56)=MAX(B56,D56)</f>
        <v>1</v>
      </c>
    </row>
    <row r="57" spans="1:11" ht="13.15" hidden="1" x14ac:dyDescent="0.4">
      <c r="A57" s="85"/>
      <c r="B57" s="76">
        <f>COUNT(Travel!B29:B34)</f>
        <v>2</v>
      </c>
      <c r="C57" s="76"/>
      <c r="D57" s="76">
        <f>COUNTIF(Travel!D29:D34,"*")</f>
        <v>2</v>
      </c>
      <c r="E57" s="77"/>
      <c r="F57" s="77" t="b">
        <f>MIN(B57,D57)=MAX(B57,D57)</f>
        <v>1</v>
      </c>
    </row>
    <row r="58" spans="1:11" ht="13.15" hidden="1" x14ac:dyDescent="0.4">
      <c r="A58" s="86" t="s">
        <v>110</v>
      </c>
      <c r="B58" s="78">
        <f>COUNT(Hospitality!B11:B14)</f>
        <v>0</v>
      </c>
      <c r="C58" s="78"/>
      <c r="D58" s="78">
        <f>COUNTIF(Hospitality!D11:D14,"*")</f>
        <v>0</v>
      </c>
      <c r="E58" s="79"/>
      <c r="F58" s="79" t="b">
        <f>MIN(B58,D58)=MAX(B58,D58)</f>
        <v>1</v>
      </c>
    </row>
    <row r="59" spans="1:11" ht="13.15" hidden="1" x14ac:dyDescent="0.4">
      <c r="A59" s="87" t="s">
        <v>111</v>
      </c>
      <c r="B59" s="77">
        <f>COUNT('All other expenses'!B11:B16)</f>
        <v>4</v>
      </c>
      <c r="C59" s="77"/>
      <c r="D59" s="77">
        <f>COUNTIF('All other expenses'!D11:D16,"*")</f>
        <v>4</v>
      </c>
      <c r="E59" s="77"/>
      <c r="F59" s="77" t="b">
        <f>MIN(B59,D59)=MAX(B59,D59)</f>
        <v>1</v>
      </c>
    </row>
    <row r="60" spans="1:11" ht="13.15" hidden="1" x14ac:dyDescent="0.4">
      <c r="A60" s="86" t="s">
        <v>112</v>
      </c>
      <c r="B60" s="78">
        <f>COUNTIF('Gifts and benefits'!B11:B15,"*")</f>
        <v>0</v>
      </c>
      <c r="C60" s="78">
        <f>COUNTIF('Gifts and benefits'!C11:C15,"*")</f>
        <v>0</v>
      </c>
      <c r="D60" s="78"/>
      <c r="E60" s="78">
        <f>COUNTA('Gifts and benefits'!E11:E15)</f>
        <v>0</v>
      </c>
      <c r="F60" s="79" t="b">
        <f>MIN(B60,C60,E60)=MAX(B60,C60,E60)</f>
        <v>1</v>
      </c>
    </row>
    <row r="61" spans="1:11" x14ac:dyDescent="0.35"/>
  </sheetData>
  <sheetProtection algorithmName="SHA-512" hashValue="7/73wye6ZYd9MGBRztZmafa4Ey2lkNKBqObdD460ULTn/vmC+DKx+ZnKAQWTXjQ3eDWpRV1xPq4tBeYVd8zYcA==" saltValue="b0/QmRMBbm308ZP8TfMQTA==" spinCount="100000" sheet="1" formatCells="0" insertRows="0" deleteRows="0"/>
  <mergeCells count="9">
    <mergeCell ref="A9:F9"/>
    <mergeCell ref="B7:F7"/>
    <mergeCell ref="B6:F6"/>
    <mergeCell ref="A1:F1"/>
    <mergeCell ref="B2:F2"/>
    <mergeCell ref="B3:F3"/>
    <mergeCell ref="B4:F4"/>
    <mergeCell ref="B5:F5"/>
    <mergeCell ref="B8:F8"/>
  </mergeCells>
  <conditionalFormatting sqref="B8:F8">
    <cfRule type="cellIs" dxfId="1" priority="2" operator="equal">
      <formula>$A$38</formula>
    </cfRule>
  </conditionalFormatting>
  <conditionalFormatting sqref="B2:F7">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4"/>
  <sheetViews>
    <sheetView zoomScale="75" zoomScaleNormal="75" workbookViewId="0">
      <selection activeCell="E31" sqref="E31"/>
    </sheetView>
  </sheetViews>
  <sheetFormatPr defaultColWidth="0" defaultRowHeight="12.75" zeroHeight="1" x14ac:dyDescent="0.35"/>
  <cols>
    <col min="1" max="1" width="35.73046875" customWidth="1"/>
    <col min="2" max="2" width="14.265625" customWidth="1"/>
    <col min="3" max="3" width="71.3984375" customWidth="1"/>
    <col min="4" max="4" width="50" customWidth="1"/>
    <col min="5" max="5" width="38.265625" customWidth="1"/>
    <col min="6" max="6" width="37.59765625" customWidth="1"/>
    <col min="7" max="9" width="9.1328125" hidden="1" customWidth="1"/>
    <col min="10" max="13" width="0" hidden="1" customWidth="1"/>
    <col min="14" max="16384" width="9.1328125" hidden="1"/>
  </cols>
  <sheetData>
    <row r="1" spans="1:6" ht="26.25" customHeight="1" x14ac:dyDescent="0.35">
      <c r="A1" s="138" t="s">
        <v>113</v>
      </c>
      <c r="B1" s="138"/>
      <c r="C1" s="138"/>
      <c r="D1" s="138"/>
      <c r="E1" s="138"/>
      <c r="F1" s="17"/>
    </row>
    <row r="2" spans="1:6" ht="21" customHeight="1" x14ac:dyDescent="0.35">
      <c r="A2" s="3" t="s">
        <v>52</v>
      </c>
      <c r="B2" s="140" t="str">
        <f>'Summary and sign-off'!B2:F2</f>
        <v xml:space="preserve">Mental Health and Wellbeing Commission </v>
      </c>
      <c r="C2" s="140"/>
      <c r="D2" s="140"/>
      <c r="E2" s="140"/>
      <c r="F2" s="17"/>
    </row>
    <row r="3" spans="1:6" ht="21" customHeight="1" x14ac:dyDescent="0.35">
      <c r="A3" s="3" t="s">
        <v>114</v>
      </c>
      <c r="B3" s="140" t="str">
        <f>'Summary and sign-off'!B3:F3</f>
        <v xml:space="preserve">Karen Orsborn </v>
      </c>
      <c r="C3" s="140"/>
      <c r="D3" s="140"/>
      <c r="E3" s="140"/>
      <c r="F3" s="17"/>
    </row>
    <row r="4" spans="1:6" ht="21" customHeight="1" x14ac:dyDescent="0.35">
      <c r="A4" s="3" t="s">
        <v>115</v>
      </c>
      <c r="B4" s="140">
        <f>'Summary and sign-off'!B4:F4</f>
        <v>44378</v>
      </c>
      <c r="C4" s="140"/>
      <c r="D4" s="140"/>
      <c r="E4" s="140"/>
      <c r="F4" s="17"/>
    </row>
    <row r="5" spans="1:6" ht="21" customHeight="1" x14ac:dyDescent="0.35">
      <c r="A5" s="3" t="s">
        <v>116</v>
      </c>
      <c r="B5" s="140">
        <f>'Summary and sign-off'!B5:F5</f>
        <v>44742</v>
      </c>
      <c r="C5" s="140"/>
      <c r="D5" s="140"/>
      <c r="E5" s="140"/>
      <c r="F5" s="17"/>
    </row>
    <row r="6" spans="1:6" ht="21" customHeight="1" x14ac:dyDescent="0.35">
      <c r="A6" s="3" t="s">
        <v>117</v>
      </c>
      <c r="B6" s="137" t="s">
        <v>83</v>
      </c>
      <c r="C6" s="137"/>
      <c r="D6" s="137"/>
      <c r="E6" s="137"/>
      <c r="F6" s="17"/>
    </row>
    <row r="7" spans="1:6" ht="21" customHeight="1" x14ac:dyDescent="0.35">
      <c r="A7" s="3" t="s">
        <v>58</v>
      </c>
      <c r="B7" s="137" t="s">
        <v>86</v>
      </c>
      <c r="C7" s="137"/>
      <c r="D7" s="137"/>
      <c r="E7" s="137"/>
      <c r="F7" s="17"/>
    </row>
    <row r="8" spans="1:6" ht="36" customHeight="1" x14ac:dyDescent="0.4">
      <c r="A8" s="143" t="s">
        <v>118</v>
      </c>
      <c r="B8" s="144"/>
      <c r="C8" s="144"/>
      <c r="D8" s="144"/>
      <c r="E8" s="144"/>
      <c r="F8" s="19"/>
    </row>
    <row r="9" spans="1:6" ht="36" customHeight="1" x14ac:dyDescent="0.4">
      <c r="A9" s="145" t="s">
        <v>119</v>
      </c>
      <c r="B9" s="146"/>
      <c r="C9" s="146"/>
      <c r="D9" s="146"/>
      <c r="E9" s="146"/>
      <c r="F9" s="19"/>
    </row>
    <row r="10" spans="1:6" ht="24.75" customHeight="1" x14ac:dyDescent="0.4">
      <c r="A10" s="142" t="s">
        <v>120</v>
      </c>
      <c r="B10" s="147"/>
      <c r="C10" s="142"/>
      <c r="D10" s="142"/>
      <c r="E10" s="142"/>
      <c r="F10" s="29"/>
    </row>
    <row r="11" spans="1:6" ht="27" customHeight="1" x14ac:dyDescent="0.35">
      <c r="A11" s="24" t="s">
        <v>121</v>
      </c>
      <c r="B11" s="24" t="s">
        <v>122</v>
      </c>
      <c r="C11" s="24" t="s">
        <v>123</v>
      </c>
      <c r="D11" s="24" t="s">
        <v>124</v>
      </c>
      <c r="E11" s="24" t="s">
        <v>125</v>
      </c>
      <c r="F11" s="30"/>
    </row>
    <row r="12" spans="1:6" s="2" customFormat="1" hidden="1" x14ac:dyDescent="0.35">
      <c r="A12" s="96"/>
      <c r="B12" s="97"/>
      <c r="C12" s="98"/>
      <c r="D12" s="98"/>
      <c r="E12" s="99"/>
      <c r="F12" s="1"/>
    </row>
    <row r="13" spans="1:6" s="2" customFormat="1" ht="13.15" x14ac:dyDescent="0.35">
      <c r="A13" s="133" t="s">
        <v>146</v>
      </c>
      <c r="B13" s="121"/>
      <c r="C13" s="122"/>
      <c r="D13" s="122"/>
      <c r="E13" s="123"/>
      <c r="F13" s="1"/>
    </row>
    <row r="14" spans="1:6" s="2" customFormat="1" hidden="1" x14ac:dyDescent="0.35">
      <c r="A14" s="106"/>
      <c r="B14" s="107"/>
      <c r="C14" s="108"/>
      <c r="D14" s="108"/>
      <c r="E14" s="109"/>
      <c r="F14" s="1"/>
    </row>
    <row r="15" spans="1:6" ht="19.5" customHeight="1" x14ac:dyDescent="0.35">
      <c r="A15" s="72" t="s">
        <v>126</v>
      </c>
      <c r="B15" s="73">
        <f>SUM(B12:B14)</f>
        <v>0</v>
      </c>
      <c r="C15" s="131" t="str">
        <f>IF(SUBTOTAL(3,B12:B14)=SUBTOTAL(103,B12:B14),'Summary and sign-off'!$A$48,'Summary and sign-off'!$A$49)</f>
        <v>Check - there are no hidden rows with data</v>
      </c>
      <c r="D15" s="141" t="str">
        <f>IF('Summary and sign-off'!F55='Summary and sign-off'!F54,'Summary and sign-off'!A51,'Summary and sign-off'!A50)</f>
        <v>Check - each entry provides sufficient information</v>
      </c>
      <c r="E15" s="141"/>
      <c r="F15" s="17"/>
    </row>
    <row r="16" spans="1:6" ht="10.5" customHeight="1" x14ac:dyDescent="0.4">
      <c r="A16" s="17"/>
      <c r="B16" s="19"/>
      <c r="C16" s="17"/>
      <c r="D16" s="17"/>
      <c r="E16" s="17"/>
      <c r="F16" s="17"/>
    </row>
    <row r="17" spans="1:6" ht="24.75" customHeight="1" x14ac:dyDescent="0.4">
      <c r="A17" s="142" t="s">
        <v>127</v>
      </c>
      <c r="B17" s="142"/>
      <c r="C17" s="142"/>
      <c r="D17" s="142"/>
      <c r="E17" s="142"/>
      <c r="F17" s="29"/>
    </row>
    <row r="18" spans="1:6" ht="27" customHeight="1" x14ac:dyDescent="0.35">
      <c r="A18" s="24" t="s">
        <v>121</v>
      </c>
      <c r="B18" s="24" t="s">
        <v>65</v>
      </c>
      <c r="C18" s="24" t="s">
        <v>128</v>
      </c>
      <c r="D18" s="24" t="s">
        <v>124</v>
      </c>
      <c r="E18" s="24" t="s">
        <v>125</v>
      </c>
      <c r="F18" s="30"/>
    </row>
    <row r="19" spans="1:6" s="2" customFormat="1" hidden="1" x14ac:dyDescent="0.35">
      <c r="A19" s="96"/>
      <c r="B19" s="97"/>
      <c r="C19" s="98"/>
      <c r="D19" s="98"/>
      <c r="E19" s="99"/>
      <c r="F19" s="1"/>
    </row>
    <row r="20" spans="1:6" s="2" customFormat="1" x14ac:dyDescent="0.35">
      <c r="A20" s="124">
        <v>44407</v>
      </c>
      <c r="B20" s="121">
        <v>302.60000000000002</v>
      </c>
      <c r="C20" s="125" t="s">
        <v>179</v>
      </c>
      <c r="D20" s="132" t="s">
        <v>173</v>
      </c>
      <c r="E20" s="126" t="s">
        <v>180</v>
      </c>
      <c r="F20" s="1"/>
    </row>
    <row r="21" spans="1:6" s="2" customFormat="1" x14ac:dyDescent="0.35">
      <c r="A21" s="120">
        <v>44407</v>
      </c>
      <c r="B21" s="121">
        <v>66.55</v>
      </c>
      <c r="C21" s="125" t="s">
        <v>182</v>
      </c>
      <c r="D21" s="122" t="s">
        <v>178</v>
      </c>
      <c r="E21" s="123" t="s">
        <v>174</v>
      </c>
      <c r="F21" s="1"/>
    </row>
    <row r="22" spans="1:6" s="2" customFormat="1" x14ac:dyDescent="0.35">
      <c r="A22" s="120">
        <v>44407</v>
      </c>
      <c r="B22" s="121">
        <v>62.59</v>
      </c>
      <c r="C22" s="125" t="s">
        <v>182</v>
      </c>
      <c r="D22" s="122" t="s">
        <v>178</v>
      </c>
      <c r="E22" s="123" t="s">
        <v>175</v>
      </c>
      <c r="F22" s="1"/>
    </row>
    <row r="23" spans="1:6" s="2" customFormat="1" hidden="1" x14ac:dyDescent="0.35">
      <c r="A23" s="120"/>
      <c r="B23" s="121"/>
      <c r="C23" s="122"/>
      <c r="D23" s="122"/>
      <c r="E23" s="123"/>
      <c r="F23" s="1"/>
    </row>
    <row r="24" spans="1:6" s="2" customFormat="1" hidden="1" x14ac:dyDescent="0.35">
      <c r="A24" s="110"/>
      <c r="B24" s="111"/>
      <c r="C24" s="112"/>
      <c r="D24" s="112"/>
      <c r="E24" s="113"/>
      <c r="F24" s="1"/>
    </row>
    <row r="25" spans="1:6" ht="19.5" customHeight="1" x14ac:dyDescent="0.35">
      <c r="A25" s="72" t="s">
        <v>129</v>
      </c>
      <c r="B25" s="73">
        <f>SUM(B19:B24)</f>
        <v>431.74</v>
      </c>
      <c r="C25" s="131" t="str">
        <f>IF(SUBTOTAL(3,B19:B24)=SUBTOTAL(103,B19:B24),'Summary and sign-off'!$A$48,'Summary and sign-off'!$A$49)</f>
        <v>Check - there are no hidden rows with data</v>
      </c>
      <c r="D25" s="141" t="str">
        <f>IF('Summary and sign-off'!F56='Summary and sign-off'!F54,'Summary and sign-off'!A51,'Summary and sign-off'!A50)</f>
        <v>Check - each entry provides sufficient information</v>
      </c>
      <c r="E25" s="141"/>
      <c r="F25" s="17"/>
    </row>
    <row r="26" spans="1:6" ht="10.5" customHeight="1" x14ac:dyDescent="0.4">
      <c r="A26" s="17"/>
      <c r="B26" s="19"/>
      <c r="C26" s="17"/>
      <c r="D26" s="17"/>
      <c r="E26" s="17"/>
      <c r="F26" s="17"/>
    </row>
    <row r="27" spans="1:6" ht="24.75" customHeight="1" x14ac:dyDescent="0.35">
      <c r="A27" s="142" t="s">
        <v>130</v>
      </c>
      <c r="B27" s="142"/>
      <c r="C27" s="142"/>
      <c r="D27" s="142"/>
      <c r="E27" s="142"/>
      <c r="F27" s="17"/>
    </row>
    <row r="28" spans="1:6" ht="27" customHeight="1" x14ac:dyDescent="0.35">
      <c r="A28" s="24" t="s">
        <v>121</v>
      </c>
      <c r="B28" s="24" t="s">
        <v>65</v>
      </c>
      <c r="C28" s="24" t="s">
        <v>131</v>
      </c>
      <c r="D28" s="24" t="s">
        <v>132</v>
      </c>
      <c r="E28" s="24" t="s">
        <v>125</v>
      </c>
      <c r="F28" s="28"/>
    </row>
    <row r="29" spans="1:6" s="2" customFormat="1" hidden="1" x14ac:dyDescent="0.35">
      <c r="A29" s="96"/>
      <c r="B29" s="97"/>
      <c r="C29" s="98"/>
      <c r="D29" s="98"/>
      <c r="E29" s="99"/>
      <c r="F29" s="1"/>
    </row>
    <row r="30" spans="1:6" s="2" customFormat="1" x14ac:dyDescent="0.35">
      <c r="A30" s="124">
        <v>44405</v>
      </c>
      <c r="B30" s="121">
        <v>44.11</v>
      </c>
      <c r="C30" s="125" t="s">
        <v>181</v>
      </c>
      <c r="D30" s="132" t="s">
        <v>178</v>
      </c>
      <c r="E30" s="126" t="s">
        <v>177</v>
      </c>
      <c r="F30" s="1"/>
    </row>
    <row r="31" spans="1:6" s="2" customFormat="1" x14ac:dyDescent="0.35">
      <c r="A31" s="124">
        <v>44405</v>
      </c>
      <c r="B31" s="121">
        <v>41.69</v>
      </c>
      <c r="C31" s="125" t="s">
        <v>181</v>
      </c>
      <c r="D31" s="125" t="s">
        <v>178</v>
      </c>
      <c r="E31" s="126" t="s">
        <v>176</v>
      </c>
      <c r="F31" s="1"/>
    </row>
    <row r="32" spans="1:6" s="2" customFormat="1" hidden="1" x14ac:dyDescent="0.35">
      <c r="A32" s="124"/>
      <c r="B32" s="121"/>
      <c r="C32" s="125"/>
      <c r="D32" s="132"/>
      <c r="E32" s="126"/>
      <c r="F32" s="1"/>
    </row>
    <row r="33" spans="1:6" s="2" customFormat="1" x14ac:dyDescent="0.35">
      <c r="A33" s="120"/>
      <c r="B33" s="121"/>
      <c r="C33" s="122"/>
      <c r="D33" s="122"/>
      <c r="E33" s="123"/>
      <c r="F33" s="1"/>
    </row>
    <row r="34" spans="1:6" s="2" customFormat="1" hidden="1" x14ac:dyDescent="0.35">
      <c r="A34" s="96"/>
      <c r="B34" s="97"/>
      <c r="C34" s="98"/>
      <c r="D34" s="98"/>
      <c r="E34" s="99"/>
      <c r="F34" s="1"/>
    </row>
    <row r="35" spans="1:6" ht="19.5" customHeight="1" x14ac:dyDescent="0.35">
      <c r="A35" s="72" t="s">
        <v>133</v>
      </c>
      <c r="B35" s="73">
        <f>SUM(B29:B34)</f>
        <v>85.8</v>
      </c>
      <c r="C35" s="131" t="str">
        <f>IF(SUBTOTAL(3,B29:B34)=SUBTOTAL(103,B29:B34),'Summary and sign-off'!$A$48,'Summary and sign-off'!$A$49)</f>
        <v>Check - there are no hidden rows with data</v>
      </c>
      <c r="D35" s="141" t="str">
        <f>IF('Summary and sign-off'!F57='Summary and sign-off'!F54,'Summary and sign-off'!A51,'Summary and sign-off'!A50)</f>
        <v>Check - each entry provides sufficient information</v>
      </c>
      <c r="E35" s="141"/>
      <c r="F35" s="17"/>
    </row>
    <row r="36" spans="1:6" ht="10.5" customHeight="1" x14ac:dyDescent="0.4">
      <c r="A36" s="17"/>
      <c r="B36" s="58"/>
      <c r="C36" s="19"/>
      <c r="D36" s="17"/>
      <c r="E36" s="17"/>
      <c r="F36" s="17"/>
    </row>
    <row r="37" spans="1:6" ht="34.5" customHeight="1" x14ac:dyDescent="0.35">
      <c r="A37" s="31" t="s">
        <v>134</v>
      </c>
      <c r="B37" s="59">
        <f>B15+B25+B35</f>
        <v>517.54</v>
      </c>
      <c r="C37" s="32"/>
      <c r="D37" s="32"/>
      <c r="E37" s="32"/>
      <c r="F37" s="17"/>
    </row>
    <row r="38" spans="1:6" ht="13.15" x14ac:dyDescent="0.4">
      <c r="A38" s="17"/>
      <c r="B38" s="19"/>
      <c r="C38" s="17"/>
      <c r="D38" s="17"/>
      <c r="E38" s="17"/>
      <c r="F38" s="17"/>
    </row>
    <row r="39" spans="1:6" ht="13.15" x14ac:dyDescent="0.4">
      <c r="A39" s="18" t="s">
        <v>76</v>
      </c>
      <c r="B39" s="19"/>
      <c r="C39" s="17"/>
      <c r="D39" s="17"/>
      <c r="E39" s="17"/>
      <c r="F39" s="17"/>
    </row>
    <row r="40" spans="1:6" ht="12.6" customHeight="1" x14ac:dyDescent="0.35">
      <c r="A40" s="20" t="s">
        <v>135</v>
      </c>
      <c r="F40" s="17"/>
    </row>
    <row r="41" spans="1:6" ht="12.95" customHeight="1" x14ac:dyDescent="0.35">
      <c r="A41" s="20" t="s">
        <v>136</v>
      </c>
      <c r="B41" s="17"/>
      <c r="D41" s="17"/>
      <c r="F41" s="17"/>
    </row>
    <row r="42" spans="1:6" x14ac:dyDescent="0.35">
      <c r="A42" s="20" t="s">
        <v>137</v>
      </c>
      <c r="F42" s="17"/>
    </row>
    <row r="43" spans="1:6" ht="13.15" x14ac:dyDescent="0.4">
      <c r="A43" s="20" t="s">
        <v>82</v>
      </c>
      <c r="B43" s="19"/>
      <c r="C43" s="17"/>
      <c r="D43" s="17"/>
      <c r="E43" s="17"/>
      <c r="F43" s="17"/>
    </row>
    <row r="44" spans="1:6" ht="12.95" customHeight="1" x14ac:dyDescent="0.35">
      <c r="A44" s="20" t="s">
        <v>138</v>
      </c>
      <c r="B44" s="17"/>
      <c r="D44" s="17"/>
      <c r="F44" s="17"/>
    </row>
    <row r="45" spans="1:6" x14ac:dyDescent="0.35">
      <c r="A45" s="20" t="s">
        <v>139</v>
      </c>
      <c r="F45" s="17"/>
    </row>
    <row r="46" spans="1:6" x14ac:dyDescent="0.35">
      <c r="A46" s="20" t="s">
        <v>140</v>
      </c>
      <c r="B46" s="20"/>
      <c r="C46" s="20"/>
      <c r="D46" s="20"/>
      <c r="F46" s="17"/>
    </row>
    <row r="47" spans="1:6" x14ac:dyDescent="0.35">
      <c r="A47" s="26"/>
      <c r="B47" s="17"/>
      <c r="C47" s="17"/>
      <c r="D47" s="17"/>
      <c r="E47" s="17"/>
      <c r="F47" s="17"/>
    </row>
    <row r="48" spans="1:6" hidden="1" x14ac:dyDescent="0.35">
      <c r="A48" s="26"/>
      <c r="B48" s="17"/>
      <c r="C48" s="17"/>
      <c r="D48" s="17"/>
      <c r="E48" s="17"/>
      <c r="F48" s="17"/>
    </row>
    <row r="49" spans="1:6" x14ac:dyDescent="0.35"/>
    <row r="50" spans="1:6" x14ac:dyDescent="0.35"/>
    <row r="51" spans="1:6" x14ac:dyDescent="0.35"/>
    <row r="52" spans="1:6" x14ac:dyDescent="0.35"/>
    <row r="53" spans="1:6" ht="12.75" hidden="1" customHeight="1" x14ac:dyDescent="0.35"/>
    <row r="54" spans="1:6" x14ac:dyDescent="0.35"/>
    <row r="55" spans="1:6" x14ac:dyDescent="0.35"/>
    <row r="56" spans="1:6" hidden="1" x14ac:dyDescent="0.35">
      <c r="A56" s="26"/>
      <c r="B56" s="17"/>
      <c r="C56" s="17"/>
      <c r="D56" s="17"/>
      <c r="E56" s="17"/>
      <c r="F56" s="17"/>
    </row>
    <row r="57" spans="1:6" hidden="1" x14ac:dyDescent="0.35">
      <c r="A57" s="26"/>
      <c r="B57" s="17"/>
      <c r="C57" s="17"/>
      <c r="D57" s="17"/>
      <c r="E57" s="17"/>
      <c r="F57" s="17"/>
    </row>
    <row r="58" spans="1:6" hidden="1" x14ac:dyDescent="0.35">
      <c r="A58" s="26"/>
      <c r="B58" s="17"/>
      <c r="C58" s="17"/>
      <c r="D58" s="17"/>
      <c r="E58" s="17"/>
      <c r="F58" s="17"/>
    </row>
    <row r="59" spans="1:6" hidden="1" x14ac:dyDescent="0.35">
      <c r="A59" s="26"/>
      <c r="B59" s="17"/>
      <c r="C59" s="17"/>
      <c r="D59" s="17"/>
      <c r="E59" s="17"/>
      <c r="F59" s="17"/>
    </row>
    <row r="60" spans="1:6" hidden="1" x14ac:dyDescent="0.35">
      <c r="A60" s="26"/>
      <c r="B60" s="17"/>
      <c r="C60" s="17"/>
      <c r="D60" s="17"/>
      <c r="E60" s="17"/>
      <c r="F60" s="17"/>
    </row>
    <row r="61" spans="1:6" x14ac:dyDescent="0.35"/>
    <row r="62" spans="1:6" x14ac:dyDescent="0.35"/>
    <row r="63" spans="1:6" x14ac:dyDescent="0.35"/>
    <row r="64" spans="1:6"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sheetData>
  <sheetProtection algorithmName="SHA-512" hashValue="0FXsRqA9mgQOTFDrszHpNm0jzaSgvjzMn9DSt4eeydAUiGYjnRqk8r9+98PXm0ZjVsEreblz7ZjzjzRetysvRQ==" saltValue="gbPodq5+K7KbIylNELcKAA==" spinCount="100000" sheet="1" formatCells="0" formatRows="0" insertColumns="0" insertRows="0" deleteRows="0"/>
  <mergeCells count="15">
    <mergeCell ref="B7:E7"/>
    <mergeCell ref="B5:E5"/>
    <mergeCell ref="D35:E35"/>
    <mergeCell ref="A1:E1"/>
    <mergeCell ref="A17:E17"/>
    <mergeCell ref="A27:E27"/>
    <mergeCell ref="B2:E2"/>
    <mergeCell ref="B3:E3"/>
    <mergeCell ref="B4:E4"/>
    <mergeCell ref="A8:E8"/>
    <mergeCell ref="A9:E9"/>
    <mergeCell ref="B6:E6"/>
    <mergeCell ref="D15:E15"/>
    <mergeCell ref="D25:E25"/>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3:A24 A14 A12 A34 A29:A32 A19:A2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8 A1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30:A33 A20:A22"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 B14 B29:B34 B19:B24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28" sqref="C28"/>
    </sheetView>
  </sheetViews>
  <sheetFormatPr defaultColWidth="0" defaultRowHeight="12.75" zeroHeight="1" x14ac:dyDescent="0.35"/>
  <cols>
    <col min="1" max="1" width="35.73046875" customWidth="1"/>
    <col min="2" max="2" width="14.265625" customWidth="1"/>
    <col min="3" max="3" width="71.3984375" customWidth="1"/>
    <col min="4" max="4" width="50" customWidth="1"/>
    <col min="5" max="5" width="21.3984375" customWidth="1"/>
    <col min="6" max="6" width="39.265625" customWidth="1"/>
    <col min="7" max="10" width="9.1328125" hidden="1" customWidth="1"/>
    <col min="11" max="13" width="0" hidden="1" customWidth="1"/>
  </cols>
  <sheetData>
    <row r="1" spans="1:6" ht="26.25" customHeight="1" x14ac:dyDescent="0.35">
      <c r="A1" s="138" t="s">
        <v>113</v>
      </c>
      <c r="B1" s="138"/>
      <c r="C1" s="138"/>
      <c r="D1" s="138"/>
      <c r="E1" s="138"/>
    </row>
    <row r="2" spans="1:6" ht="21" customHeight="1" x14ac:dyDescent="0.35">
      <c r="A2" s="3" t="s">
        <v>52</v>
      </c>
      <c r="B2" s="140" t="str">
        <f>'Summary and sign-off'!B2:F2</f>
        <v xml:space="preserve">Mental Health and Wellbeing Commission </v>
      </c>
      <c r="C2" s="140"/>
      <c r="D2" s="140"/>
      <c r="E2" s="140"/>
    </row>
    <row r="3" spans="1:6" ht="21" customHeight="1" x14ac:dyDescent="0.35">
      <c r="A3" s="3" t="s">
        <v>114</v>
      </c>
      <c r="B3" s="140" t="str">
        <f>'Summary and sign-off'!B3:F3</f>
        <v xml:space="preserve">Karen Orsborn </v>
      </c>
      <c r="C3" s="140"/>
      <c r="D3" s="140"/>
      <c r="E3" s="140"/>
    </row>
    <row r="4" spans="1:6" ht="21" customHeight="1" x14ac:dyDescent="0.35">
      <c r="A4" s="3" t="s">
        <v>115</v>
      </c>
      <c r="B4" s="140">
        <f>'Summary and sign-off'!B4:F4</f>
        <v>44378</v>
      </c>
      <c r="C4" s="140"/>
      <c r="D4" s="140"/>
      <c r="E4" s="140"/>
    </row>
    <row r="5" spans="1:6" ht="21" customHeight="1" x14ac:dyDescent="0.35">
      <c r="A5" s="3" t="s">
        <v>116</v>
      </c>
      <c r="B5" s="140">
        <f>'Summary and sign-off'!B5:F5</f>
        <v>44742</v>
      </c>
      <c r="C5" s="140"/>
      <c r="D5" s="140"/>
      <c r="E5" s="140"/>
    </row>
    <row r="6" spans="1:6" ht="21" customHeight="1" x14ac:dyDescent="0.35">
      <c r="A6" s="3" t="s">
        <v>117</v>
      </c>
      <c r="B6" s="137" t="s">
        <v>84</v>
      </c>
      <c r="C6" s="137"/>
      <c r="D6" s="137"/>
      <c r="E6" s="137"/>
    </row>
    <row r="7" spans="1:6" ht="21" customHeight="1" x14ac:dyDescent="0.35">
      <c r="A7" s="3" t="s">
        <v>58</v>
      </c>
      <c r="B7" s="137" t="s">
        <v>86</v>
      </c>
      <c r="C7" s="137"/>
      <c r="D7" s="137"/>
      <c r="E7" s="137"/>
    </row>
    <row r="8" spans="1:6" ht="35.25" customHeight="1" x14ac:dyDescent="0.4">
      <c r="A8" s="150" t="s">
        <v>141</v>
      </c>
      <c r="B8" s="150"/>
      <c r="C8" s="151"/>
      <c r="D8" s="151"/>
      <c r="E8" s="151"/>
      <c r="F8" s="27"/>
    </row>
    <row r="9" spans="1:6" ht="35.25" customHeight="1" x14ac:dyDescent="0.4">
      <c r="A9" s="148" t="s">
        <v>142</v>
      </c>
      <c r="B9" s="149"/>
      <c r="C9" s="149"/>
      <c r="D9" s="149"/>
      <c r="E9" s="149"/>
      <c r="F9" s="27"/>
    </row>
    <row r="10" spans="1:6" ht="27" customHeight="1" x14ac:dyDescent="0.35">
      <c r="A10" s="24" t="s">
        <v>143</v>
      </c>
      <c r="B10" s="24" t="s">
        <v>65</v>
      </c>
      <c r="C10" s="24" t="s">
        <v>144</v>
      </c>
      <c r="D10" s="24" t="s">
        <v>145</v>
      </c>
      <c r="E10" s="24" t="s">
        <v>125</v>
      </c>
      <c r="F10" s="20"/>
    </row>
    <row r="11" spans="1:6" s="2" customFormat="1" hidden="1" x14ac:dyDescent="0.35">
      <c r="A11" s="100"/>
      <c r="B11" s="97"/>
      <c r="C11" s="101"/>
      <c r="D11" s="101"/>
      <c r="E11" s="102"/>
    </row>
    <row r="12" spans="1:6" s="2" customFormat="1" ht="13.15" x14ac:dyDescent="0.35">
      <c r="A12" s="133" t="s">
        <v>146</v>
      </c>
      <c r="B12" s="121"/>
      <c r="C12" s="125"/>
      <c r="D12" s="125"/>
      <c r="E12" s="126"/>
    </row>
    <row r="13" spans="1:6" s="2" customFormat="1" x14ac:dyDescent="0.35">
      <c r="A13" s="120"/>
      <c r="B13" s="121"/>
      <c r="C13" s="125"/>
      <c r="D13" s="125"/>
      <c r="E13" s="126"/>
    </row>
    <row r="14" spans="1:6" s="2" customFormat="1" ht="11.25" hidden="1" customHeight="1" x14ac:dyDescent="0.35">
      <c r="A14" s="100"/>
      <c r="B14" s="97"/>
      <c r="C14" s="101"/>
      <c r="D14" s="101"/>
      <c r="E14" s="102"/>
    </row>
    <row r="15" spans="1:6" ht="34.5" customHeight="1" x14ac:dyDescent="0.35">
      <c r="A15" s="54" t="s">
        <v>147</v>
      </c>
      <c r="B15" s="63">
        <f>SUM(B11:B14)</f>
        <v>0</v>
      </c>
      <c r="C15" s="71" t="str">
        <f>IF(SUBTOTAL(3,B11:B14)=SUBTOTAL(103,B11:B14),'Summary and sign-off'!$A$48,'Summary and sign-off'!$A$49)</f>
        <v>Check - there are no hidden rows with data</v>
      </c>
      <c r="D15" s="141" t="str">
        <f>IF('Summary and sign-off'!F58='Summary and sign-off'!F54,'Summary and sign-off'!A51,'Summary and sign-off'!A50)</f>
        <v>Check - each entry provides sufficient information</v>
      </c>
      <c r="E15" s="141"/>
      <c r="F15" s="2"/>
    </row>
    <row r="16" spans="1:6" ht="13.15" x14ac:dyDescent="0.4">
      <c r="A16" s="18"/>
      <c r="B16" s="17"/>
      <c r="C16" s="17"/>
      <c r="D16" s="17"/>
      <c r="E16" s="17"/>
    </row>
    <row r="17" spans="1:6" ht="13.15" x14ac:dyDescent="0.4">
      <c r="A17" s="18" t="s">
        <v>76</v>
      </c>
      <c r="B17" s="19"/>
      <c r="C17" s="17"/>
      <c r="D17" s="17"/>
      <c r="E17" s="17"/>
    </row>
    <row r="18" spans="1:6" ht="12.75" customHeight="1" x14ac:dyDescent="0.35">
      <c r="A18" s="20" t="s">
        <v>148</v>
      </c>
      <c r="B18" s="20"/>
      <c r="C18" s="20"/>
      <c r="D18" s="20"/>
      <c r="E18" s="20"/>
    </row>
    <row r="19" spans="1:6" x14ac:dyDescent="0.35">
      <c r="A19" s="20" t="s">
        <v>149</v>
      </c>
      <c r="B19" s="20"/>
      <c r="C19" s="28"/>
      <c r="D19" s="28"/>
      <c r="E19" s="28"/>
    </row>
    <row r="20" spans="1:6" ht="13.15" x14ac:dyDescent="0.4">
      <c r="A20" s="20" t="s">
        <v>82</v>
      </c>
      <c r="B20" s="19"/>
      <c r="C20" s="17"/>
      <c r="D20" s="17"/>
      <c r="E20" s="17"/>
      <c r="F20" s="17"/>
    </row>
    <row r="21" spans="1:6" x14ac:dyDescent="0.35">
      <c r="A21" s="20" t="s">
        <v>150</v>
      </c>
      <c r="B21" s="20"/>
      <c r="C21" s="28"/>
      <c r="D21" s="28"/>
      <c r="E21" s="28"/>
    </row>
    <row r="22" spans="1:6" ht="12.75" customHeight="1" x14ac:dyDescent="0.35">
      <c r="A22" s="20" t="s">
        <v>151</v>
      </c>
      <c r="B22" s="20"/>
      <c r="C22" s="22"/>
      <c r="D22" s="22"/>
      <c r="E22" s="22"/>
    </row>
    <row r="23" spans="1:6" x14ac:dyDescent="0.35">
      <c r="A23" s="17"/>
      <c r="B23" s="17"/>
      <c r="C23" s="17"/>
      <c r="D23" s="17"/>
      <c r="E23" s="17"/>
    </row>
    <row r="24" spans="1:6" x14ac:dyDescent="0.35"/>
    <row r="25" spans="1:6" x14ac:dyDescent="0.35"/>
    <row r="26" spans="1:6" x14ac:dyDescent="0.35"/>
    <row r="27" spans="1:6" x14ac:dyDescent="0.35"/>
    <row r="28" spans="1:6" x14ac:dyDescent="0.35"/>
    <row r="29" spans="1:6" x14ac:dyDescent="0.35"/>
    <row r="30" spans="1:6" x14ac:dyDescent="0.35"/>
    <row r="31" spans="1:6" x14ac:dyDescent="0.35"/>
    <row r="32" spans="1:6" x14ac:dyDescent="0.35"/>
    <row r="33" x14ac:dyDescent="0.35"/>
  </sheetData>
  <sheetProtection algorithmName="SHA-512" hashValue="jnY9PH05IN+v0Hj6Ih7txUxODhoFBV8VciwKzCn457zwWVjAIl8NI4EDPrlCCv4QUGfAzwVS/wUd5ew88vPZMQ==" saltValue="Rf1PliJuDhsIWQh+PSIt5Q==" spinCount="100000" sheet="1" formatCells="0" insertRows="0" deleteRows="0"/>
  <mergeCells count="10">
    <mergeCell ref="D15:E1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3"/>
  <sheetViews>
    <sheetView zoomScaleNormal="100" workbookViewId="0">
      <selection activeCell="B6" sqref="B6:E6"/>
    </sheetView>
  </sheetViews>
  <sheetFormatPr defaultColWidth="0" defaultRowHeight="12.75" zeroHeight="1" x14ac:dyDescent="0.35"/>
  <cols>
    <col min="1" max="1" width="35.73046875" customWidth="1"/>
    <col min="2" max="2" width="14.265625" customWidth="1"/>
    <col min="3" max="3" width="71.3984375" customWidth="1"/>
    <col min="4" max="4" width="50" customWidth="1"/>
    <col min="5" max="5" width="21.3984375" customWidth="1"/>
    <col min="6" max="6" width="36.86328125" customWidth="1"/>
    <col min="7" max="10" width="9.1328125" hidden="1" customWidth="1"/>
    <col min="11" max="13" width="0" hidden="1" customWidth="1"/>
    <col min="14" max="16384" width="9.1328125" hidden="1"/>
  </cols>
  <sheetData>
    <row r="1" spans="1:6" ht="26.25" customHeight="1" x14ac:dyDescent="0.35">
      <c r="A1" s="138" t="s">
        <v>113</v>
      </c>
      <c r="B1" s="138"/>
      <c r="C1" s="138"/>
      <c r="D1" s="138"/>
      <c r="E1" s="138"/>
    </row>
    <row r="2" spans="1:6" ht="21" customHeight="1" x14ac:dyDescent="0.35">
      <c r="A2" s="3" t="s">
        <v>52</v>
      </c>
      <c r="B2" s="140" t="str">
        <f>'Summary and sign-off'!B2:F2</f>
        <v xml:space="preserve">Mental Health and Wellbeing Commission </v>
      </c>
      <c r="C2" s="140"/>
      <c r="D2" s="140"/>
      <c r="E2" s="140"/>
    </row>
    <row r="3" spans="1:6" ht="21" customHeight="1" x14ac:dyDescent="0.35">
      <c r="A3" s="3" t="s">
        <v>114</v>
      </c>
      <c r="B3" s="140" t="str">
        <f>'Summary and sign-off'!B3:F3</f>
        <v xml:space="preserve">Karen Orsborn </v>
      </c>
      <c r="C3" s="140"/>
      <c r="D3" s="140"/>
      <c r="E3" s="140"/>
    </row>
    <row r="4" spans="1:6" ht="21" customHeight="1" x14ac:dyDescent="0.35">
      <c r="A4" s="3" t="s">
        <v>115</v>
      </c>
      <c r="B4" s="140">
        <f>'Summary and sign-off'!B4:F4</f>
        <v>44378</v>
      </c>
      <c r="C4" s="140"/>
      <c r="D4" s="140"/>
      <c r="E4" s="140"/>
    </row>
    <row r="5" spans="1:6" ht="21" customHeight="1" x14ac:dyDescent="0.35">
      <c r="A5" s="3" t="s">
        <v>116</v>
      </c>
      <c r="B5" s="140">
        <f>'Summary and sign-off'!B5:F5</f>
        <v>44742</v>
      </c>
      <c r="C5" s="140"/>
      <c r="D5" s="140"/>
      <c r="E5" s="140"/>
    </row>
    <row r="6" spans="1:6" ht="21" customHeight="1" x14ac:dyDescent="0.35">
      <c r="A6" s="3" t="s">
        <v>117</v>
      </c>
      <c r="B6" s="137" t="s">
        <v>84</v>
      </c>
      <c r="C6" s="137"/>
      <c r="D6" s="137"/>
      <c r="E6" s="137"/>
      <c r="F6" s="23"/>
    </row>
    <row r="7" spans="1:6" ht="21" customHeight="1" x14ac:dyDescent="0.35">
      <c r="A7" s="3" t="s">
        <v>58</v>
      </c>
      <c r="B7" s="137" t="s">
        <v>86</v>
      </c>
      <c r="C7" s="137"/>
      <c r="D7" s="137"/>
      <c r="E7" s="137"/>
      <c r="F7" s="23"/>
    </row>
    <row r="8" spans="1:6" ht="35.25" customHeight="1" x14ac:dyDescent="0.35">
      <c r="A8" s="144" t="s">
        <v>152</v>
      </c>
      <c r="B8" s="144"/>
      <c r="C8" s="151"/>
      <c r="D8" s="151"/>
      <c r="E8" s="151"/>
    </row>
    <row r="9" spans="1:6" ht="35.25" customHeight="1" x14ac:dyDescent="0.35">
      <c r="A9" s="152" t="s">
        <v>153</v>
      </c>
      <c r="B9" s="153"/>
      <c r="C9" s="153"/>
      <c r="D9" s="153"/>
      <c r="E9" s="153"/>
    </row>
    <row r="10" spans="1:6" ht="27" customHeight="1" x14ac:dyDescent="0.35">
      <c r="A10" s="24" t="s">
        <v>121</v>
      </c>
      <c r="B10" s="24" t="s">
        <v>65</v>
      </c>
      <c r="C10" s="24" t="s">
        <v>154</v>
      </c>
      <c r="D10" s="24" t="s">
        <v>155</v>
      </c>
      <c r="E10" s="24" t="s">
        <v>125</v>
      </c>
      <c r="F10" s="20"/>
    </row>
    <row r="11" spans="1:6" s="2" customFormat="1" hidden="1" x14ac:dyDescent="0.35">
      <c r="A11" s="100"/>
      <c r="B11" s="97"/>
      <c r="C11" s="101"/>
      <c r="D11" s="101"/>
      <c r="E11" s="102"/>
    </row>
    <row r="12" spans="1:6" s="2" customFormat="1" ht="25.5" x14ac:dyDescent="0.35">
      <c r="A12" s="124">
        <v>44675</v>
      </c>
      <c r="B12" s="121">
        <v>415</v>
      </c>
      <c r="C12" s="125" t="s">
        <v>183</v>
      </c>
      <c r="D12" s="125" t="s">
        <v>184</v>
      </c>
      <c r="E12" s="126"/>
    </row>
    <row r="13" spans="1:6" s="2" customFormat="1" x14ac:dyDescent="0.35">
      <c r="A13" s="124">
        <v>44697</v>
      </c>
      <c r="B13" s="121">
        <v>75</v>
      </c>
      <c r="C13" s="125" t="s">
        <v>185</v>
      </c>
      <c r="D13" s="125" t="s">
        <v>186</v>
      </c>
      <c r="E13" s="126" t="s">
        <v>187</v>
      </c>
    </row>
    <row r="14" spans="1:6" s="2" customFormat="1" x14ac:dyDescent="0.35">
      <c r="A14" s="124">
        <v>44636</v>
      </c>
      <c r="B14" s="121">
        <v>150</v>
      </c>
      <c r="C14" s="125" t="s">
        <v>185</v>
      </c>
      <c r="D14" s="125" t="s">
        <v>186</v>
      </c>
      <c r="E14" s="126" t="s">
        <v>187</v>
      </c>
    </row>
    <row r="15" spans="1:6" s="2" customFormat="1" x14ac:dyDescent="0.35">
      <c r="A15" s="124">
        <v>44607</v>
      </c>
      <c r="B15" s="121">
        <v>255</v>
      </c>
      <c r="C15" s="125" t="s">
        <v>188</v>
      </c>
      <c r="D15" s="125" t="s">
        <v>186</v>
      </c>
      <c r="E15" s="126" t="s">
        <v>187</v>
      </c>
    </row>
    <row r="16" spans="1:6" s="2" customFormat="1" hidden="1" x14ac:dyDescent="0.35">
      <c r="A16" s="100"/>
      <c r="B16" s="97"/>
      <c r="C16" s="101"/>
      <c r="D16" s="101"/>
      <c r="E16" s="102"/>
    </row>
    <row r="17" spans="1:6" ht="34.5" customHeight="1" x14ac:dyDescent="0.35">
      <c r="A17" s="54" t="s">
        <v>156</v>
      </c>
      <c r="B17" s="134">
        <f>SUM(B12:B15)</f>
        <v>895</v>
      </c>
      <c r="C17" s="71" t="str">
        <f>IF(SUBTOTAL(3,B11:B16)=SUBTOTAL(103,B11:B16),'Summary and sign-off'!$A$48,'Summary and sign-off'!$A$49)</f>
        <v>Check - there are no hidden rows with data</v>
      </c>
      <c r="D17" s="141" t="str">
        <f>IF('Summary and sign-off'!F59='Summary and sign-off'!F54,'Summary and sign-off'!A51,'Summary and sign-off'!A50)</f>
        <v>Check - each entry provides sufficient information</v>
      </c>
      <c r="E17" s="141"/>
    </row>
    <row r="18" spans="1:6" ht="14.1" customHeight="1" x14ac:dyDescent="0.35">
      <c r="B18" s="17"/>
      <c r="C18" s="17"/>
      <c r="D18" s="17"/>
      <c r="E18" s="17"/>
    </row>
    <row r="19" spans="1:6" ht="13.15" x14ac:dyDescent="0.4">
      <c r="A19" s="18" t="s">
        <v>157</v>
      </c>
      <c r="B19" s="17"/>
      <c r="C19" s="17"/>
      <c r="D19" s="17"/>
      <c r="E19" s="17"/>
    </row>
    <row r="20" spans="1:6" ht="12.6" customHeight="1" x14ac:dyDescent="0.35">
      <c r="A20" s="20" t="s">
        <v>135</v>
      </c>
      <c r="B20" s="17"/>
      <c r="C20" s="17"/>
      <c r="D20" s="17"/>
      <c r="E20" s="17"/>
    </row>
    <row r="21" spans="1:6" ht="13.15" x14ac:dyDescent="0.4">
      <c r="A21" s="20" t="s">
        <v>82</v>
      </c>
      <c r="B21" s="19"/>
      <c r="C21" s="17"/>
      <c r="D21" s="17"/>
      <c r="E21" s="17"/>
      <c r="F21" s="17"/>
    </row>
    <row r="22" spans="1:6" x14ac:dyDescent="0.35">
      <c r="A22" s="20" t="s">
        <v>150</v>
      </c>
      <c r="C22" s="17"/>
      <c r="D22" s="17"/>
      <c r="E22" s="17"/>
      <c r="F22" s="17"/>
    </row>
    <row r="23" spans="1:6" ht="12.75" customHeight="1" x14ac:dyDescent="0.35">
      <c r="A23" s="20" t="s">
        <v>151</v>
      </c>
      <c r="B23" s="25"/>
      <c r="C23" s="22"/>
      <c r="D23" s="22"/>
      <c r="E23" s="22"/>
      <c r="F23" s="22"/>
    </row>
    <row r="24" spans="1:6" x14ac:dyDescent="0.35">
      <c r="B24" s="26"/>
      <c r="C24" s="17"/>
      <c r="D24" s="17"/>
      <c r="E24" s="17"/>
    </row>
    <row r="25" spans="1:6" hidden="1" x14ac:dyDescent="0.35">
      <c r="A25" s="17"/>
      <c r="B25" s="17"/>
      <c r="C25" s="17"/>
      <c r="D25" s="17"/>
    </row>
    <row r="26" spans="1:6" ht="12.75" hidden="1" customHeight="1" x14ac:dyDescent="0.35"/>
    <row r="27" spans="1:6" hidden="1" x14ac:dyDescent="0.35">
      <c r="A27" s="17"/>
      <c r="B27" s="17"/>
      <c r="C27" s="17"/>
      <c r="D27" s="17"/>
      <c r="E27" s="17"/>
    </row>
    <row r="28" spans="1:6" hidden="1" x14ac:dyDescent="0.35">
      <c r="A28" s="17"/>
      <c r="B28" s="17"/>
      <c r="C28" s="17"/>
      <c r="D28" s="17"/>
      <c r="E28" s="17"/>
    </row>
    <row r="29" spans="1:6" hidden="1" x14ac:dyDescent="0.35">
      <c r="A29" s="17"/>
      <c r="B29" s="17"/>
      <c r="C29" s="17"/>
      <c r="D29" s="17"/>
      <c r="E29" s="17"/>
    </row>
    <row r="30" spans="1:6" hidden="1" x14ac:dyDescent="0.35">
      <c r="A30" s="17"/>
      <c r="B30" s="17"/>
      <c r="C30" s="17"/>
      <c r="D30" s="17"/>
      <c r="E30" s="17"/>
    </row>
    <row r="31" spans="1:6" hidden="1" x14ac:dyDescent="0.35">
      <c r="A31" s="17"/>
      <c r="B31" s="17"/>
      <c r="C31" s="17"/>
      <c r="D31" s="17"/>
      <c r="E31" s="17"/>
    </row>
    <row r="32" spans="1: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sheetData>
  <sheetProtection algorithmName="SHA-512" hashValue="qjSWWI+0Zox8VnikdZqricpJYB+OAgZOAQONPS4pGDLd5Zck9FOmDgSRZvAphYYb+hU0yalUJIo6Pge2qlPqeQ==" saltValue="Zs15R2z4A65qg4PWhH6jUw==" spinCount="100000" sheet="1" formatCells="0" insertRows="0" deleteRows="0"/>
  <mergeCells count="10">
    <mergeCell ref="D17:E1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14:A1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abSelected="1" zoomScaleNormal="100" workbookViewId="0">
      <selection activeCell="D28" sqref="D28"/>
    </sheetView>
  </sheetViews>
  <sheetFormatPr defaultColWidth="0" defaultRowHeight="12.75" zeroHeight="1" x14ac:dyDescent="0.35"/>
  <cols>
    <col min="1" max="1" width="35.73046875" customWidth="1"/>
    <col min="2" max="2" width="46.86328125" customWidth="1"/>
    <col min="3" max="3" width="22.1328125" customWidth="1"/>
    <col min="4" max="4" width="25.3984375" customWidth="1"/>
    <col min="5" max="6" width="35.73046875" customWidth="1"/>
    <col min="7" max="7" width="38" customWidth="1"/>
    <col min="8" max="10" width="9.1328125" hidden="1" customWidth="1"/>
    <col min="11" max="15" width="0" hidden="1" customWidth="1"/>
  </cols>
  <sheetData>
    <row r="1" spans="1:7" ht="26.25" customHeight="1" x14ac:dyDescent="0.35">
      <c r="A1" s="138" t="s">
        <v>158</v>
      </c>
      <c r="B1" s="138"/>
      <c r="C1" s="138"/>
      <c r="D1" s="138"/>
      <c r="E1" s="138"/>
      <c r="F1" s="138"/>
    </row>
    <row r="2" spans="1:7" ht="21" customHeight="1" x14ac:dyDescent="0.35">
      <c r="A2" s="3" t="s">
        <v>52</v>
      </c>
      <c r="B2" s="140" t="str">
        <f>'Summary and sign-off'!B2:F2</f>
        <v xml:space="preserve">Mental Health and Wellbeing Commission </v>
      </c>
      <c r="C2" s="140"/>
      <c r="D2" s="140"/>
      <c r="E2" s="140"/>
      <c r="F2" s="140"/>
    </row>
    <row r="3" spans="1:7" ht="21" customHeight="1" x14ac:dyDescent="0.35">
      <c r="A3" s="3" t="s">
        <v>114</v>
      </c>
      <c r="B3" s="140" t="str">
        <f>'Summary and sign-off'!B3:F3</f>
        <v xml:space="preserve">Karen Orsborn </v>
      </c>
      <c r="C3" s="140"/>
      <c r="D3" s="140"/>
      <c r="E3" s="140"/>
      <c r="F3" s="140"/>
    </row>
    <row r="4" spans="1:7" ht="21" customHeight="1" x14ac:dyDescent="0.35">
      <c r="A4" s="3" t="s">
        <v>115</v>
      </c>
      <c r="B4" s="140">
        <f>'Summary and sign-off'!B4:F4</f>
        <v>44378</v>
      </c>
      <c r="C4" s="140"/>
      <c r="D4" s="140"/>
      <c r="E4" s="140"/>
      <c r="F4" s="140"/>
    </row>
    <row r="5" spans="1:7" ht="21" customHeight="1" x14ac:dyDescent="0.35">
      <c r="A5" s="3" t="s">
        <v>116</v>
      </c>
      <c r="B5" s="140">
        <f>'Summary and sign-off'!B5:F5</f>
        <v>44742</v>
      </c>
      <c r="C5" s="140"/>
      <c r="D5" s="140"/>
      <c r="E5" s="140"/>
      <c r="F5" s="140"/>
    </row>
    <row r="6" spans="1:7" ht="21" customHeight="1" x14ac:dyDescent="0.35">
      <c r="A6" s="3" t="s">
        <v>159</v>
      </c>
      <c r="B6" s="137" t="s">
        <v>84</v>
      </c>
      <c r="C6" s="137"/>
      <c r="D6" s="137"/>
      <c r="E6" s="137"/>
      <c r="F6" s="137"/>
    </row>
    <row r="7" spans="1:7" ht="21" customHeight="1" x14ac:dyDescent="0.35">
      <c r="A7" s="3" t="s">
        <v>58</v>
      </c>
      <c r="B7" s="137" t="s">
        <v>86</v>
      </c>
      <c r="C7" s="137"/>
      <c r="D7" s="137"/>
      <c r="E7" s="137"/>
      <c r="F7" s="137"/>
    </row>
    <row r="8" spans="1:7" ht="36" customHeight="1" x14ac:dyDescent="0.35">
      <c r="A8" s="144" t="s">
        <v>160</v>
      </c>
      <c r="B8" s="144"/>
      <c r="C8" s="144"/>
      <c r="D8" s="144"/>
      <c r="E8" s="144"/>
      <c r="F8" s="144"/>
    </row>
    <row r="9" spans="1:7" ht="36" customHeight="1" x14ac:dyDescent="0.35">
      <c r="A9" s="152" t="s">
        <v>161</v>
      </c>
      <c r="B9" s="153"/>
      <c r="C9" s="153"/>
      <c r="D9" s="153"/>
      <c r="E9" s="153"/>
      <c r="F9" s="153"/>
    </row>
    <row r="10" spans="1:7" ht="39" customHeight="1" x14ac:dyDescent="0.35">
      <c r="A10" s="24" t="s">
        <v>121</v>
      </c>
      <c r="B10" s="114" t="s">
        <v>162</v>
      </c>
      <c r="C10" s="114" t="s">
        <v>163</v>
      </c>
      <c r="D10" s="114" t="s">
        <v>164</v>
      </c>
      <c r="E10" s="114" t="s">
        <v>165</v>
      </c>
      <c r="F10" s="114" t="s">
        <v>166</v>
      </c>
    </row>
    <row r="11" spans="1:7" s="2" customFormat="1" hidden="1" x14ac:dyDescent="0.35">
      <c r="A11" s="96"/>
      <c r="B11" s="101"/>
      <c r="C11" s="103"/>
      <c r="D11" s="101"/>
      <c r="E11" s="104"/>
      <c r="F11" s="102"/>
    </row>
    <row r="12" spans="1:7" s="2" customFormat="1" x14ac:dyDescent="0.35">
      <c r="A12" s="120"/>
      <c r="B12" s="127"/>
      <c r="C12" s="128"/>
      <c r="D12" s="127"/>
      <c r="E12" s="129"/>
      <c r="F12" s="130"/>
    </row>
    <row r="13" spans="1:7" s="2" customFormat="1" ht="13.15" x14ac:dyDescent="0.35">
      <c r="A13" s="133" t="s">
        <v>146</v>
      </c>
      <c r="B13" s="127"/>
      <c r="C13" s="128"/>
      <c r="D13" s="127"/>
      <c r="E13" s="129"/>
      <c r="F13" s="130"/>
    </row>
    <row r="14" spans="1:7" s="2" customFormat="1" ht="13.15" x14ac:dyDescent="0.35">
      <c r="A14" s="133"/>
      <c r="B14" s="127"/>
      <c r="C14" s="128"/>
      <c r="D14" s="127"/>
      <c r="E14" s="129"/>
      <c r="F14" s="130"/>
    </row>
    <row r="15" spans="1:7" s="2" customFormat="1" hidden="1" x14ac:dyDescent="0.35">
      <c r="A15" s="96"/>
      <c r="B15" s="101"/>
      <c r="C15" s="103"/>
      <c r="D15" s="101"/>
      <c r="E15" s="104"/>
      <c r="F15" s="102"/>
    </row>
    <row r="16" spans="1:7" ht="34.5" customHeight="1" x14ac:dyDescent="0.35">
      <c r="A16" s="115" t="s">
        <v>167</v>
      </c>
      <c r="B16" s="116" t="s">
        <v>168</v>
      </c>
      <c r="C16" s="117">
        <f>C17+C18</f>
        <v>0</v>
      </c>
      <c r="D16" s="118" t="str">
        <f>IF(SUBTOTAL(3,C11:C15)=SUBTOTAL(103,C11:C15),'Summary and sign-off'!$A$48,'Summary and sign-off'!$A$49)</f>
        <v>Check - there are no hidden rows with data</v>
      </c>
      <c r="E16" s="141" t="str">
        <f>IF('Summary and sign-off'!F60='Summary and sign-off'!F54,'Summary and sign-off'!A52,'Summary and sign-off'!A50)</f>
        <v>Check - each entry provides sufficient information</v>
      </c>
      <c r="F16" s="141"/>
      <c r="G16" s="2"/>
    </row>
    <row r="17" spans="1:6" ht="25.5" customHeight="1" x14ac:dyDescent="0.4">
      <c r="A17" s="55"/>
      <c r="B17" s="56" t="s">
        <v>100</v>
      </c>
      <c r="C17" s="57">
        <f>COUNTIF(C11:C15,'Summary and sign-off'!A45)</f>
        <v>0</v>
      </c>
      <c r="D17" s="14"/>
      <c r="E17" s="15"/>
      <c r="F17" s="16"/>
    </row>
    <row r="18" spans="1:6" ht="25.5" customHeight="1" x14ac:dyDescent="0.4">
      <c r="A18" s="55"/>
      <c r="B18" s="56" t="s">
        <v>101</v>
      </c>
      <c r="C18" s="57">
        <f>COUNTIF(C11:C15,'Summary and sign-off'!A46)</f>
        <v>0</v>
      </c>
      <c r="D18" s="14"/>
      <c r="E18" s="15"/>
      <c r="F18" s="16"/>
    </row>
    <row r="19" spans="1:6" ht="13.15" x14ac:dyDescent="0.4">
      <c r="A19" s="17"/>
      <c r="B19" s="18"/>
      <c r="C19" s="17"/>
      <c r="D19" s="19"/>
      <c r="E19" s="19"/>
      <c r="F19" s="17"/>
    </row>
    <row r="20" spans="1:6" ht="13.15" x14ac:dyDescent="0.4">
      <c r="A20" s="18" t="s">
        <v>157</v>
      </c>
      <c r="B20" s="18"/>
      <c r="C20" s="18"/>
      <c r="D20" s="18"/>
      <c r="E20" s="18"/>
      <c r="F20" s="18"/>
    </row>
    <row r="21" spans="1:6" ht="12.6" customHeight="1" x14ac:dyDescent="0.35">
      <c r="A21" s="20" t="s">
        <v>135</v>
      </c>
      <c r="B21" s="17"/>
      <c r="C21" s="17"/>
      <c r="D21" s="17"/>
      <c r="E21" s="17"/>
    </row>
    <row r="22" spans="1:6" ht="13.15" x14ac:dyDescent="0.4">
      <c r="A22" s="20" t="s">
        <v>82</v>
      </c>
      <c r="B22" s="19"/>
      <c r="C22" s="17"/>
      <c r="D22" s="17"/>
      <c r="E22" s="17"/>
      <c r="F22" s="17"/>
    </row>
    <row r="23" spans="1:6" ht="13.15" x14ac:dyDescent="0.4">
      <c r="A23" s="20" t="s">
        <v>169</v>
      </c>
      <c r="B23" s="21"/>
      <c r="C23" s="21"/>
      <c r="D23" s="21"/>
      <c r="E23" s="21"/>
      <c r="F23" s="21"/>
    </row>
    <row r="24" spans="1:6" ht="12.75" customHeight="1" x14ac:dyDescent="0.35">
      <c r="A24" s="20" t="s">
        <v>170</v>
      </c>
      <c r="B24" s="17"/>
      <c r="C24" s="17"/>
      <c r="D24" s="17"/>
      <c r="E24" s="17"/>
      <c r="F24" s="17"/>
    </row>
    <row r="25" spans="1:6" ht="12.95" customHeight="1" x14ac:dyDescent="0.35">
      <c r="A25" s="20" t="s">
        <v>171</v>
      </c>
      <c r="B25" s="17"/>
      <c r="C25" s="17"/>
      <c r="D25" s="17"/>
      <c r="E25" s="17"/>
      <c r="F25" s="17"/>
    </row>
    <row r="26" spans="1:6" x14ac:dyDescent="0.35">
      <c r="A26" s="20" t="s">
        <v>172</v>
      </c>
      <c r="C26" s="17"/>
      <c r="D26" s="17"/>
      <c r="E26" s="17"/>
      <c r="F26" s="17"/>
    </row>
    <row r="27" spans="1:6" ht="12.75" customHeight="1" x14ac:dyDescent="0.35">
      <c r="A27" s="20" t="s">
        <v>151</v>
      </c>
      <c r="B27" s="20"/>
      <c r="C27" s="22"/>
      <c r="D27" s="22"/>
      <c r="E27" s="22"/>
      <c r="F27" s="22"/>
    </row>
    <row r="28" spans="1:6" ht="12.75" customHeight="1" x14ac:dyDescent="0.35">
      <c r="A28" s="20"/>
      <c r="B28" s="20"/>
      <c r="C28" s="22"/>
      <c r="D28" s="22"/>
      <c r="E28" s="22"/>
      <c r="F28" s="22"/>
    </row>
    <row r="29" spans="1:6" ht="12.75" hidden="1" customHeight="1" x14ac:dyDescent="0.35">
      <c r="A29" s="20"/>
      <c r="B29" s="20"/>
      <c r="C29" s="22"/>
      <c r="D29" s="22"/>
      <c r="E29" s="22"/>
      <c r="F29" s="22"/>
    </row>
    <row r="30" spans="1:6" x14ac:dyDescent="0.35"/>
    <row r="31" spans="1:6" x14ac:dyDescent="0.35"/>
    <row r="32" spans="1:6" ht="13.15" hidden="1" x14ac:dyDescent="0.4">
      <c r="A32" s="18"/>
      <c r="B32" s="18"/>
      <c r="C32" s="18"/>
      <c r="D32" s="18"/>
      <c r="E32" s="18"/>
      <c r="F32" s="18"/>
    </row>
    <row r="33" spans="1:6" ht="13.15" hidden="1" x14ac:dyDescent="0.4">
      <c r="A33" s="18"/>
      <c r="B33" s="18"/>
      <c r="C33" s="18"/>
      <c r="D33" s="18"/>
      <c r="E33" s="18"/>
      <c r="F33" s="18"/>
    </row>
    <row r="34" spans="1:6" ht="13.15" hidden="1" x14ac:dyDescent="0.4">
      <c r="A34" s="18"/>
      <c r="B34" s="18"/>
      <c r="C34" s="18"/>
      <c r="D34" s="18"/>
      <c r="E34" s="18"/>
      <c r="F34" s="18"/>
    </row>
    <row r="35" spans="1:6" ht="13.15" hidden="1" x14ac:dyDescent="0.4">
      <c r="A35" s="18"/>
      <c r="B35" s="18"/>
      <c r="C35" s="18"/>
      <c r="D35" s="18"/>
      <c r="E35" s="18"/>
      <c r="F35" s="18"/>
    </row>
    <row r="36" spans="1:6" ht="13.15" hidden="1" x14ac:dyDescent="0.4">
      <c r="A36" s="18"/>
      <c r="B36" s="18"/>
      <c r="C36" s="18"/>
      <c r="D36" s="18"/>
      <c r="E36" s="18"/>
      <c r="F36" s="18"/>
    </row>
    <row r="37" spans="1:6" x14ac:dyDescent="0.35"/>
    <row r="38" spans="1:6" x14ac:dyDescent="0.35"/>
    <row r="39" spans="1:6" x14ac:dyDescent="0.35"/>
    <row r="40" spans="1:6" x14ac:dyDescent="0.35"/>
    <row r="41" spans="1:6" x14ac:dyDescent="0.35"/>
    <row r="42" spans="1:6" x14ac:dyDescent="0.35"/>
    <row r="45" spans="1:6" x14ac:dyDescent="0.35"/>
  </sheetData>
  <sheetProtection algorithmName="SHA-512" hashValue="Y147iOVagIB7xUYjF188N0shEb1hn8lVpHi2i1OTfDUW7XHUfRRyx1Kflrmce+ACweaN911CD80aAOJXJgfW7g==" saltValue="eAPVMY5V9GLS+giG9zCCug==" spinCount="100000" sheet="1" formatCells="0" insertRows="0" deleteRows="0"/>
  <dataConsolidate/>
  <mergeCells count="10">
    <mergeCell ref="E16:F1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C11:C15</xm:sqref>
        </x14:dataValidation>
        <x14:dataValidation type="list" errorStyle="information" operator="greaterThan" allowBlank="1" showInputMessage="1" prompt="Provide specific $ value if possible" xr:uid="{00000000-0002-0000-0500-000003000000}">
          <x14:formula1>
            <xm:f>'Summary and sign-off'!$A$39:$A$44</xm:f>
          </x14:formula1>
          <xm:sqref>E11:E15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bd74e8db-9588-4046-9f22-b81f23249a13">DOCS-638981126-789</_dlc_DocId>
    <_dlc_DocIdUrl xmlns="bd74e8db-9588-4046-9f22-b81f23249a13">
      <Url>https://mhwcnz.sharepoint.com/sites/operations/_layouts/15/DocIdRedir.aspx?ID=DOCS-638981126-789</Url>
      <Description>DOCS-638981126-789</Description>
    </_dlc_DocIdUrl>
    <FinancialYear xmlns="bb0bd7a6-c265-44d5-b39f-e5b415113992">2021 - 2022</FinancialYear>
    <cc5c092ee17e4228b15983ce58453ee6 xmlns="bd74e8db-9588-4046-9f22-b81f23249a13">
      <Terms xmlns="http://schemas.microsoft.com/office/infopath/2007/PartnerControls"/>
    </cc5c092ee17e4228b15983ce58453ee6>
    <TaxCatchAll xmlns="bd74e8db-9588-4046-9f22-b81f23249a13" xsi:nil="true"/>
    <BusinessActivity xmlns="bd74e8db-9588-4046-9f22-b81f23249a13" xsi:nil="true"/>
    <DocumentType xmlns="bb0bd7a6-c265-44d5-b39f-e5b415113992" xsi:nil="true"/>
    <MaoriData xmlns="bb0bd7a6-c265-44d5-b39f-e5b415113992">No</MaoriData>
    <SharedWithUsers xmlns="bd74e8db-9588-4046-9f22-b81f23249a13">
      <UserInfo>
        <DisplayName>Karen Orsborn</DisplayName>
        <AccountId>28</AccountId>
        <AccountType/>
      </UserInfo>
      <UserInfo>
        <DisplayName>Henry Hiko</DisplayName>
        <AccountId>61</AccountId>
        <AccountType/>
      </UserInfo>
      <UserInfo>
        <DisplayName>Wayne Verhoeven</DisplayName>
        <AccountId>339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_document" ma:contentTypeID="0x010100EC715CFEA79834468078ACA06B4C38E4006EDD9B327D0662459C9A3355518B0135" ma:contentTypeVersion="13" ma:contentTypeDescription="MHWC document content type" ma:contentTypeScope="" ma:versionID="9298bfe6c8934c917987561f63e68fa8">
  <xsd:schema xmlns:xsd="http://www.w3.org/2001/XMLSchema" xmlns:xs="http://www.w3.org/2001/XMLSchema" xmlns:p="http://schemas.microsoft.com/office/2006/metadata/properties" xmlns:ns2="bd74e8db-9588-4046-9f22-b81f23249a13" xmlns:ns3="bb0bd7a6-c265-44d5-b39f-e5b415113992" xmlns:ns4="07351aca-a932-4240-868e-16c15f3f5725" targetNamespace="http://schemas.microsoft.com/office/2006/metadata/properties" ma:root="true" ma:fieldsID="f042a919b49b0d9fd44210be54f3f3ea" ns2:_="" ns3:_="" ns4:_="">
    <xsd:import namespace="bd74e8db-9588-4046-9f22-b81f23249a13"/>
    <xsd:import namespace="bb0bd7a6-c265-44d5-b39f-e5b415113992"/>
    <xsd:import namespace="07351aca-a932-4240-868e-16c15f3f5725"/>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3:FinancialYear" minOccurs="0"/>
                <xsd:element ref="ns3:MaoriData" minOccurs="0"/>
                <xsd:element ref="ns2:cc5c092ee17e4228b15983ce58453ee6" minOccurs="0"/>
                <xsd:element ref="ns2:TaxCatchAll" minOccurs="0"/>
                <xsd:element ref="ns2:TaxCatchAllLabel" minOccurs="0"/>
                <xsd:element ref="ns2:BusinessActivity"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4e8db-9588-4046-9f22-b81f23249a1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c5c092ee17e4228b15983ce58453ee6" ma:index="14" nillable="true" ma:taxonomy="true" ma:internalName="cc5c092ee17e4228b15983ce58453ee6" ma:taxonomyFieldName="BusinessFunction" ma:displayName="Business Function" ma:default="" ma:fieldId="{cc5c092e-e17e-4228-b159-83ce58453ee6}" ma:sspId="e2423f7d-70e1-4bc9-b0ec-1093942dc6c6" ma:termSetId="0ae994a8-a483-48d8-8967-c6e1a9f8c5d4"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8591f74a-5f0b-4716-810a-7633bf5fa598}" ma:internalName="TaxCatchAll" ma:showField="CatchAllData" ma:web="bd74e8db-9588-4046-9f22-b81f23249a13">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8591f74a-5f0b-4716-810a-7633bf5fa598}" ma:internalName="TaxCatchAllLabel" ma:readOnly="true" ma:showField="CatchAllDataLabel" ma:web="bd74e8db-9588-4046-9f22-b81f23249a13">
      <xsd:complexType>
        <xsd:complexContent>
          <xsd:extension base="dms:MultiChoiceLookup">
            <xsd:sequence>
              <xsd:element name="Value" type="dms:Lookup" maxOccurs="unbounded" minOccurs="0" nillable="true"/>
            </xsd:sequence>
          </xsd:extension>
        </xsd:complexContent>
      </xsd:complexType>
    </xsd:element>
    <xsd:element name="BusinessActivity" ma:index="18" nillable="true" ma:displayName="Business Activity" ma:format="Dropdown" ma:internalName="BusinessActivity">
      <xsd:simpleType>
        <xsd:restriction base="dms:Choice">
          <xsd:enumeration value="Planning"/>
          <xsd:enumeration value="Reporting"/>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0bd7a6-c265-44d5-b39f-e5b415113992" elementFormDefault="qualified">
    <xsd:import namespace="http://schemas.microsoft.com/office/2006/documentManagement/types"/>
    <xsd:import namespace="http://schemas.microsoft.com/office/infopath/2007/PartnerControls"/>
    <xsd:element name="DocumentType" ma:index="11" nillable="true" ma:displayName="Document Type" ma:format="Dropdown" ma:internalName="DocumentType">
      <xsd:simpleType>
        <xsd:restriction base="dms:Choice">
          <xsd:enumeration value="CONTRACT, Variation, Agreement"/>
          <xsd:enumeration value="CORRESPONDENCE"/>
          <xsd:enumeration value="EMPLOYMENT related"/>
          <xsd:enumeration value="FINANCIAL related"/>
          <xsd:enumeration value="KNOWLEDGE article"/>
          <xsd:enumeration value="MEETING related"/>
          <xsd:enumeration value="MEMO, Filenote, Email"/>
          <xsd:enumeration value="MINISTERIAL Request or Question"/>
          <xsd:enumeration value="PRESENTATION"/>
          <xsd:enumeration value="PUBLICATION material"/>
          <xsd:enumeration value="QUESTION, Request, OIA"/>
          <xsd:enumeration value="REPORT, Planning related"/>
          <xsd:enumeration value="RULES, Policy, Law, Procedure"/>
          <xsd:enumeration value="SUBMISSION, Application, Supporting material"/>
          <xsd:enumeration value="TEMPLATE, Checklist or Form"/>
        </xsd:restriction>
      </xsd:simpleType>
    </xsd:element>
    <xsd:element name="FinancialYear" ma:index="12" nillable="true" ma:displayName="Financial Year" ma:default="2021 - 2022" ma:description="organisation financial year" ma:format="Dropdown" ma:internalName="FinancialYear">
      <xsd:simpleType>
        <xsd:restriction base="dms:Choice">
          <xsd:enumeration value="2018 - 2019"/>
          <xsd:enumeration value="2019 - 2020"/>
          <xsd:enumeration value="2020 - 2021"/>
          <xsd:enumeration value="2021 - 2022"/>
          <xsd:enumeration value="2022 - 2023"/>
          <xsd:enumeration value="2023 - 2024"/>
          <xsd:enumeration value="2024 - 2025"/>
          <xsd:enumeration value="2025 - 2026"/>
          <xsd:enumeration value="2026 - 2027"/>
        </xsd:restriction>
      </xsd:simpleType>
    </xsd:element>
    <xsd:element name="MaoriData" ma:index="13" nillable="true" ma:displayName="Māori Data" ma:default="No" ma:description="Is this information covered under Māori data sovereignty" ma:format="Dropdown" ma:hidden="true" ma:internalName="MaoriData" ma:readOnly="fals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07351aca-a932-4240-868e-16c15f3f5725"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5D00-4D87-4E15-9FB4-106FD43F8210}">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www.w3.org/XML/1998/namespace"/>
    <ds:schemaRef ds:uri="07351aca-a932-4240-868e-16c15f3f5725"/>
    <ds:schemaRef ds:uri="http://schemas.microsoft.com/office/2006/documentManagement/types"/>
    <ds:schemaRef ds:uri="http://schemas.microsoft.com/office/infopath/2007/PartnerControls"/>
    <ds:schemaRef ds:uri="http://purl.org/dc/dcmitype/"/>
    <ds:schemaRef ds:uri="http://schemas.microsoft.com/office/2006/metadata/properties"/>
    <ds:schemaRef ds:uri="bd74e8db-9588-4046-9f22-b81f23249a13"/>
    <ds:schemaRef ds:uri="http://purl.org/dc/terms/"/>
    <ds:schemaRef ds:uri="http://schemas.openxmlformats.org/package/2006/metadata/core-properties"/>
    <ds:schemaRef ds:uri="bb0bd7a6-c265-44d5-b39f-e5b415113992"/>
    <ds:schemaRef ds:uri="http://purl.org/dc/elements/1.1/"/>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39F57CD2-156D-4FB9-9320-A73480F18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4e8db-9588-4046-9f22-b81f23249a13"/>
    <ds:schemaRef ds:uri="bb0bd7a6-c265-44d5-b39f-e5b415113992"/>
    <ds:schemaRef ds:uri="07351aca-a932-4240-868e-16c15f3f5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tina.simcock@mhwc.govt.nz</dc:creator>
  <cp:keywords/>
  <dc:description>Version 7 - for review by SIT - ready 2/10/18</dc:description>
  <cp:lastModifiedBy>Alice Beckford</cp:lastModifiedBy>
  <cp:revision/>
  <dcterms:created xsi:type="dcterms:W3CDTF">2010-10-17T20:59:02Z</dcterms:created>
  <dcterms:modified xsi:type="dcterms:W3CDTF">2024-03-07T23:41:09Z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0x010100EC715CFEA79834468078ACA06B4C38E4006EDD9B327D0662459C9A3355518B0135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205a1710-a4a3-4cee-88e2-99781d8bc430</vt:lpwstr>
  </property>
  <property fmtid="{D5CDD505-2E9C-101B-9397-08002B2CF9AE}" pid="10" name="SharedWithUsers">
    <vt:lpwstr>28;#Karen Orsborn;#61;#Henry Hiko</vt:lpwstr>
  </property>
  <property fmtid="{D5CDD505-2E9C-101B-9397-08002B2CF9AE}" pid="11" name="BusinessFunction">
    <vt:lpwstr/>
  </property>
</Properties>
</file>