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fileSharing readOnlyRecommended="1"/>
  <workbookPr defaultThemeVersion="124226"/>
  <mc:AlternateContent xmlns:mc="http://schemas.openxmlformats.org/markup-compatibility/2006">
    <mc:Choice Requires="x15">
      <x15ac:absPath xmlns:x15ac="http://schemas.microsoft.com/office/spreadsheetml/2010/11/ac" url="https://mhwcnz-my.sharepoint.com/personal/stephen_blyth_mhwc_govt_nz/Documents/downloads/"/>
    </mc:Choice>
  </mc:AlternateContent>
  <xr:revisionPtr revIDLastSave="535" documentId="8_{B948583E-D045-4D14-9AD4-6F59FCC72A7B}" xr6:coauthVersionLast="47" xr6:coauthVersionMax="47" xr10:uidLastSave="{16942D83-B1C4-45C5-B190-C2E91C5ABC5B}"/>
  <bookViews>
    <workbookView xWindow="-23880" yWindow="765" windowWidth="17820" windowHeight="10170" firstSheet="2" activeTab="2"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expenses'!$A$1:$E$31</definedName>
    <definedName name="_xlnm.Print_Area" localSheetId="5">'Gifts and benefits'!$A$1:$F$36</definedName>
    <definedName name="_xlnm.Print_Area" localSheetId="0">'Guidance for agencies'!$A$1:$A$49</definedName>
    <definedName name="_xlnm.Print_Area" localSheetId="3">Hospitality!$A$1:$E$32</definedName>
    <definedName name="_xlnm.Print_Area" localSheetId="1">'Summary and sign-off'!$A$1:$F$23</definedName>
    <definedName name="_xlnm.Print_Area" localSheetId="2">Travel!$A$1:$E$80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6" i="1" l="1"/>
  <c r="D25" i="4"/>
  <c r="C25" i="3"/>
  <c r="C25" i="2"/>
  <c r="C69" i="1"/>
  <c r="C22" i="1"/>
  <c r="B6" i="13" l="1"/>
  <c r="E60" i="13"/>
  <c r="C60" i="13"/>
  <c r="C27" i="4"/>
  <c r="C26" i="4"/>
  <c r="B60" i="13" l="1"/>
  <c r="B59" i="13"/>
  <c r="D59" i="13"/>
  <c r="B58" i="13"/>
  <c r="D58" i="13"/>
  <c r="D57" i="13"/>
  <c r="B57" i="13"/>
  <c r="D56" i="13"/>
  <c r="B56" i="13"/>
  <c r="D55" i="13"/>
  <c r="B55" i="13"/>
  <c r="B2" i="4"/>
  <c r="B3" i="4"/>
  <c r="B2" i="3"/>
  <c r="B3" i="3"/>
  <c r="B2" i="2"/>
  <c r="B3" i="2"/>
  <c r="B2" i="1"/>
  <c r="B3" i="1"/>
  <c r="F58" i="13" l="1"/>
  <c r="D25" i="2" s="1"/>
  <c r="F60" i="13"/>
  <c r="E25" i="4" s="1"/>
  <c r="F59" i="13"/>
  <c r="D25" i="3" s="1"/>
  <c r="F57" i="13"/>
  <c r="D69" i="1" s="1"/>
  <c r="F56" i="13"/>
  <c r="D56" i="1" s="1"/>
  <c r="F55" i="13"/>
  <c r="D22" i="1" s="1"/>
  <c r="C13" i="13"/>
  <c r="C12" i="13"/>
  <c r="C11" i="13"/>
  <c r="C16" i="13" l="1"/>
  <c r="C17" i="13"/>
  <c r="B5" i="4" l="1"/>
  <c r="B4" i="4"/>
  <c r="B5" i="3"/>
  <c r="B4" i="3"/>
  <c r="B5" i="2"/>
  <c r="B4" i="2"/>
  <c r="B5" i="1"/>
  <c r="B4" i="1"/>
  <c r="C15" i="13" l="1"/>
  <c r="F12" i="13" l="1"/>
  <c r="C25" i="4"/>
  <c r="F11" i="13" s="1"/>
  <c r="F13" i="13" l="1"/>
  <c r="B69" i="1"/>
  <c r="B17" i="13" s="1"/>
  <c r="B56" i="1"/>
  <c r="B16" i="13" s="1"/>
  <c r="B22" i="1"/>
  <c r="B15" i="13" s="1"/>
  <c r="B25" i="3" l="1"/>
  <c r="B13" i="13" s="1"/>
  <c r="B25" i="2"/>
  <c r="B12" i="13" s="1"/>
  <c r="B11" i="13" l="1"/>
  <c r="B7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59"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<sst xmlns="http://schemas.openxmlformats.org/spreadsheetml/2006/main" count="299" uniqueCount="228">
  <si>
    <t>Secretary and Chief Executive Expense Disclosures: A Guide for Agency Staff</t>
  </si>
  <si>
    <t>Please refer to the link below for guidance in helping you to complete the workbook</t>
  </si>
  <si>
    <t>https://www.publicservice.govt.nz/assets/DirectoryFile/Chief-executive-gifts-benefits-and-expenses-disclosures-A-guide-for-agency-staff.pdf</t>
  </si>
  <si>
    <t>In the following worksheets, cells shaded light green require input. All other cells are locked to prevent change.</t>
  </si>
  <si>
    <t>Purpose</t>
  </si>
  <si>
    <t>The purpose of regular public disclosure of secretaries and/or chief executive's expenses is to provide transparency and accountability for discretionary expenditure by Public Service agencies and statutory Crown entities.</t>
  </si>
  <si>
    <r>
      <t>Publishing clear and detailed disclosures is integral to building and maintaining the public's trust and confidence in the</t>
    </r>
    <r>
      <rPr>
        <sz val="11"/>
        <color rgb="FFFF0000"/>
        <rFont val="Arial"/>
        <family val="2"/>
      </rPr>
      <t xml:space="preserve"> </t>
    </r>
    <r>
      <rPr>
        <sz val="11"/>
        <rFont val="Arial"/>
        <family val="2"/>
      </rPr>
      <t>Public service.</t>
    </r>
  </si>
  <si>
    <t>What is covered?</t>
  </si>
  <si>
    <r>
      <t xml:space="preserve">Description
</t>
    </r>
    <r>
      <rPr>
        <sz val="10"/>
        <color theme="0"/>
        <rFont val="Arial"/>
        <family val="2"/>
      </rPr>
      <t>(e.g. event tickets, etc)</t>
    </r>
  </si>
  <si>
    <t>All expenses for items offered, accepted or declined by secretaries or chief executives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</si>
  <si>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</si>
  <si>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Secretary and chief executive expenses are not generally regarded as personal or commercially sensitive. Refer to the Ombudsman Guide to Chief Executive Expenses for guidance.</t>
  </si>
  <si>
    <t>Business or corporate expenses for the organisation that are met from the secretaries or chief executive's budget or paid by their credit card are excluded.</t>
  </si>
  <si>
    <t>Expense disclosures cover the full period of the report, and are completed by each secretary or chief executive, including in Acting roles - Complete a separate workbook for each.</t>
  </si>
  <si>
    <t>How does it work?</t>
  </si>
  <si>
    <t xml:space="preserve">Secretaries or chief executives disclose the expenses, gifts &amp; hospitality they have expended or been offered using this Excel workbook. </t>
  </si>
  <si>
    <t>Secretaries or chief executives formally approve completed Excel workbooks and an appropriate person reviews them (see guidance).</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</si>
  <si>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</si>
  <si>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</si>
  <si>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</si>
  <si>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</si>
  <si>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</si>
  <si>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r>
      <t xml:space="preserve">This tab contains a summary of the information presented: it includes a single place to update entity information, running totals of the different types of expenses and gifts/benefits, and records the </t>
    </r>
    <r>
      <rPr>
        <u/>
        <sz val="11"/>
        <rFont val="Arial"/>
        <family val="2"/>
      </rPr>
      <t>required</t>
    </r>
    <r>
      <rPr>
        <sz val="11"/>
        <rFont val="Arial"/>
        <family val="2"/>
      </rPr>
      <t xml:space="preserve"> checks and sign-offs </t>
    </r>
    <r>
      <rPr>
        <u/>
        <sz val="11"/>
        <rFont val="Arial"/>
        <family val="2"/>
      </rPr>
      <t>before publication</t>
    </r>
    <r>
      <rPr>
        <sz val="11"/>
        <rFont val="Arial"/>
        <family val="2"/>
      </rPr>
      <t>.</t>
    </r>
  </si>
  <si>
    <t>Travel</t>
  </si>
  <si>
    <t xml:space="preserve">All expenses incurred by secretaries or chief executives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</si>
  <si>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</si>
  <si>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secretary or chief executive to people external to Public Service agenices and statutory Crown entities. </t>
  </si>
  <si>
    <t>All other expenses</t>
  </si>
  <si>
    <t>All other expenses incurred by the secretary or chief executive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</si>
  <si>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</si>
  <si>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</si>
  <si>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offered, accepted or declined by the secretary or chief executive from people external to Public Service agencies and statutory Crown entities are disclosed. A brief explanation of what the secretary or chief executive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</si>
  <si>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</si>
  <si>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 such as a cultural gift).</t>
  </si>
  <si>
    <t>How to present information</t>
  </si>
  <si>
    <t>Please complete this Excel workbook for your Chief Executive's gifts, benefits and expenses.</t>
  </si>
  <si>
    <t>Complete separate tables for each category using the tabs provided in this Excel workbook: Travel, Hospitality, Gifts and Benefits, All other expenses.</t>
  </si>
  <si>
    <r>
      <t xml:space="preserve">Complete all fields. The header (organisation name, secretary or chief executive name and reporting period) will pre-populate once you enter it on the </t>
    </r>
    <r>
      <rPr>
        <u/>
        <sz val="11"/>
        <color theme="1"/>
        <rFont val="Arial"/>
        <family val="2"/>
      </rPr>
      <t>'Summary and sign-off' tab.</t>
    </r>
  </si>
  <si>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</si>
  <si>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</si>
  <si>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secretary or chief executive, including those in Acting roles.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</si>
  <si>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</si>
  <si>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</si>
  <si>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</si>
  <si>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</si>
  <si>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Secretary or Chief Executive’s expenses, gifts and hospitality as part of its commitment to transparency and accountability".</t>
  </si>
  <si>
    <t>Further assistance</t>
  </si>
  <si>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</si>
  <si>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</si>
  <si>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Secretary or Chief Executive Expenses, Gifts and Benefits Disclosure - summary &amp; sign-off*</t>
  </si>
  <si>
    <t>Organisation Name*</t>
  </si>
  <si>
    <t xml:space="preserve">MENTAL HEALTH AND WELLBEING COMMISSION </t>
  </si>
  <si>
    <t>Secretary or Chief Executive**</t>
  </si>
  <si>
    <t xml:space="preserve">KAREN ORSBORN </t>
  </si>
  <si>
    <t>Disclosure period start***</t>
  </si>
  <si>
    <t>Disclosure period end***</t>
  </si>
  <si>
    <t>Agency totals check</t>
  </si>
  <si>
    <t>Secretary or Chief Executive approval****</t>
  </si>
  <si>
    <t>This disclosure has been approved by the Departmental Secretary or Chief Executive</t>
  </si>
  <si>
    <t>Other sign-off****</t>
  </si>
  <si>
    <t>Director Corporate Services</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</si>
  <si>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</si>
  <si>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</si>
  <si>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</si>
  <si>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</si>
  <si>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</si>
  <si>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</si>
  <si>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</si>
  <si>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</si>
  <si>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</si>
  <si>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</si>
  <si>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</si>
  <si>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</si>
  <si>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</si>
  <si>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</si>
  <si>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</si>
  <si>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</si>
  <si>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</si>
  <si>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</si>
  <si>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</si>
  <si>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</si>
  <si>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</si>
  <si>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</si>
  <si>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</si>
  <si>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</si>
  <si>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</si>
  <si>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</si>
  <si>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</si>
  <si>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</si>
  <si>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</si>
  <si>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not yet been approved by the Departmental Secretary or Chief Executive</t>
  </si>
  <si>
    <t>Type here who else has approved this disclosure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</si>
  <si>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</si>
  <si>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</si>
  <si>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</si>
  <si>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</si>
  <si>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</si>
  <si>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</si>
  <si>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</si>
  <si>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</si>
  <si>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</si>
  <si>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</si>
  <si>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</si>
  <si>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</si>
  <si>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</si>
  <si>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</si>
  <si>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</si>
  <si>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</si>
  <si>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</si>
  <si>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</si>
  <si>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</si>
  <si>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</si>
  <si>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</si>
  <si>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</si>
  <si>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</si>
  <si>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</si>
  <si>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</si>
  <si>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</si>
  <si>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</si>
  <si>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</si>
  <si>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</si>
  <si>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</si>
  <si>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</si>
  <si>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</si>
  <si>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</si>
  <si>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 xml:space="preserve">Brisbane - Joint Commissioners meeting </t>
  </si>
  <si>
    <t>Meals ($103.42) + Accomodation ($970.61) + Flights $508.61) + Taxi ($155.41)</t>
  </si>
  <si>
    <t xml:space="preserve">Melbourne - Joint Commissioners meeting </t>
  </si>
  <si>
    <t xml:space="preserve">Flights ($667.13) + Taxi ($216.82) + Uber ($50.31) Accomodation ($667.13 ) + Meals ($95.74) </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</si>
  <si>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</si>
  <si>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</si>
  <si>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</si>
  <si>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 xml:space="preserve">Auckland - Minister Announcement: Middlemore </t>
  </si>
  <si>
    <t>Flights ($568.64) + Taxis ($92.20) + Parking ($39.13)</t>
  </si>
  <si>
    <t xml:space="preserve">Auckland </t>
  </si>
  <si>
    <t xml:space="preserve">Dunedin &amp; Invercargill: Future Directions MHA Network </t>
  </si>
  <si>
    <t>Flights ($468.56) + Accomodation Invercargill ($271.91) Dunedin ($213.91) + Taxi ($138.21)</t>
  </si>
  <si>
    <t xml:space="preserve">Southern </t>
  </si>
  <si>
    <t>Auckland: Asian Mental Health &amp; Wellbeing Forum 24</t>
  </si>
  <si>
    <t>Flights ($557.43) + Accomodation ($191.09) + Taxi ($311.04)</t>
  </si>
  <si>
    <t xml:space="preserve">Auckland: Spark change:mates launch &amp; visit Akld based staff </t>
  </si>
  <si>
    <t>Flights ($342.59) + Accommodation ($196.43) + Taxi ($249.12)</t>
  </si>
  <si>
    <t>Auckland - Visit Ember house &amp; Akld based staff</t>
  </si>
  <si>
    <t>Accomodation ($319.35) + Rental Car 2 days ($159.17) + Parking ($92.61) + Flights ($551) + Meals  ($18.17)</t>
  </si>
  <si>
    <t xml:space="preserve">Auckland DHB: Haumaru Orite </t>
  </si>
  <si>
    <t>Parking ($39.13) + Flights ($542.49) + Taxi ($201.51)</t>
  </si>
  <si>
    <t xml:space="preserve">Wellington </t>
  </si>
  <si>
    <t xml:space="preserve">Addiction Leadership Day - ChCh </t>
  </si>
  <si>
    <t>Parking ($39.13) + Flights ($466.58) + Taxi ($166.05)</t>
  </si>
  <si>
    <t>Christchurch</t>
  </si>
  <si>
    <t>Auckland Stakeholder Mtg</t>
  </si>
  <si>
    <t xml:space="preserve">Parking ($39.13) + Flights ($464.04) + Rental car ($90.00) </t>
  </si>
  <si>
    <t xml:space="preserve">Attend Tangi - Whakatane </t>
  </si>
  <si>
    <t>Flights Well - Auck return ($761.73), Rental Car ($197.01), Accommdation ($211.78), Air Chathems ($744.17) + Taxi ($128.27)</t>
  </si>
  <si>
    <t>Whakatane</t>
  </si>
  <si>
    <t xml:space="preserve">Auckland Stakeholder Visit </t>
  </si>
  <si>
    <t>Flights ($607.44)  + Taxi ($186.03)</t>
  </si>
  <si>
    <t>Auckland</t>
  </si>
  <si>
    <t>Flights ($496.31) + Meals ($14.50) + Taxi ($169.02)</t>
  </si>
  <si>
    <t xml:space="preserve">Auckland Stakeholder Mtgs  </t>
  </si>
  <si>
    <t>Flights($630.99) + Rental car ($153.00) + Accomodation ($340.32) + Taxi ($72.22) + Uber ($39.12) + Meals ($45.01)</t>
  </si>
  <si>
    <t xml:space="preserve">Auckland &amp; Whangarei: Te Whatu Ora MHA Services </t>
  </si>
  <si>
    <t xml:space="preserve">Taxi ($193.42) + Flights ($1107.55) + Accomodation ($199.87) </t>
  </si>
  <si>
    <t>Auckland/Whangarei</t>
  </si>
  <si>
    <t>Auckland - Host Data workshop internal/external</t>
  </si>
  <si>
    <t>Flights ($681.66) + Taxi ($98.33) + Parking ($40.00)</t>
  </si>
  <si>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</si>
  <si>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</si>
  <si>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</si>
  <si>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</si>
  <si>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Wellington Airport, Rydges Wellington Airport for hui</t>
  </si>
  <si>
    <t>Parking</t>
  </si>
  <si>
    <t xml:space="preserve">Taxi to Whakamaru </t>
  </si>
  <si>
    <t xml:space="preserve">Taxi </t>
  </si>
  <si>
    <t>Wellington</t>
  </si>
  <si>
    <t xml:space="preserve">Taxi to Te Ātiawa (return) - Mana Whenua  </t>
  </si>
  <si>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</si>
  <si>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</si>
  <si>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</si>
  <si>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</si>
  <si>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</si>
  <si>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</si>
  <si>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</si>
  <si>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</si>
  <si>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</si>
  <si>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</si>
  <si>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</si>
  <si>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</si>
  <si>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</si>
  <si>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Lunch stakeholder </t>
  </si>
  <si>
    <t xml:space="preserve">Lunch x2 people total </t>
  </si>
  <si>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</si>
  <si>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</si>
  <si>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</si>
  <si>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</si>
  <si>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</si>
  <si>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</si>
  <si>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</si>
  <si>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</si>
  <si>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</si>
  <si>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</si>
  <si>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 xml:space="preserve">Professional development - Membership Institute of Directors (Annual) </t>
  </si>
  <si>
    <t xml:space="preserve">Membership </t>
  </si>
  <si>
    <t xml:space="preserve">Professional development - Course - Institude of Directors - Company Directors </t>
  </si>
  <si>
    <t xml:space="preserve">Training </t>
  </si>
  <si>
    <t xml:space="preserve">Drug Foundation Summit </t>
  </si>
  <si>
    <t xml:space="preserve">Conference </t>
  </si>
  <si>
    <t>Professional development - Australasian College of Health Service Management (ACHSM)  Fees - yearly fee AUD$</t>
  </si>
  <si>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</si>
  <si>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</si>
  <si>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</si>
  <si>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</si>
  <si>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</si>
  <si>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</si>
  <si>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</si>
  <si>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</si>
  <si>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</si>
  <si>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</si>
  <si>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</si>
  <si>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 xml:space="preserve">Chocolates gifted to CE by Navigate southern after a visit </t>
  </si>
  <si>
    <t>Navigate southern</t>
  </si>
  <si>
    <t xml:space="preserve">CE gave to THM staff </t>
  </si>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</sst>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164" formatCode="&quot;$&quot;#,##0.00_);[Red]\(&quot;$&quot;#,##0.00\)"/>
    <numFmt numFmtId="165" formatCode="_(&quot;$&quot;* #,##0.00_);_(&quot;$&quot;* \(#,##0.00\);_(&quot;$&quot;* &quot;-&quot;??_);_(@_)"/>
    <numFmt numFmtId="166" formatCode="&quot;$&quot;#,##0.00"/>
    <numFmt numFmtId="167" formatCode="[$-1409]d\ mmmm\ yyyy;@"/>
  </numFmts>
  <fonts count="40"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u/>
      <sz val="11"/>
      <name val="Arial"/>
      <family val="2"/>
    </font>
    <font>
      <b/>
      <sz val="11"/>
      <color rgb="FFFF0000"/>
      <name val="Arial"/>
      <family val="2"/>
    </font>
    <font>
      <b/>
      <sz val="14"/>
      <color theme="0"/>
      <name val="Arial"/>
      <family val="2"/>
    </font>
    <font>
      <u/>
      <sz val="11"/>
      <color theme="1"/>
      <name val="Arial"/>
      <family val="2"/>
    </font>
    <font>
      <sz val="10"/>
      <color rgb="FF000000"/>
      <name val="Arial"/>
      <family val="2"/>
    </font>
  </fonts>
  <fills count="13">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
      <patternFill patternType="solid">
        <fgColor rgb="FFCCFFCC"/>
        <bgColor rgb="FF000000"/>
      </patternFill>
    </fill>
  </fills>
  <borders count="12">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n">
        <color rgb="FFBFBFBF"/>
      </left>
      <right style="thin">
        <color rgb="FFBFBFBF"/>
      </right>
      <top style="thin">
        <color rgb="FFBFBFBF"/>
      </top>
      <bottom style="thin">
        <color rgb="FFBFBFBF"/>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56">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0"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2"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0"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1"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3"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167" fontId="15" fillId="9" borderId="3" xfId="0" applyNumberFormat="1" applyFont="1" applyFill="1" applyBorder="1" applyAlignment="1" applyProtection="1">
      <alignment vertical="center"/>
      <protection locked="0"/>
    </xf>
    <xf numFmtId="164" fontId="15" fillId="9" borderId="4" xfId="0" applyNumberFormat="1" applyFont="1" applyFill="1" applyBorder="1" applyAlignment="1" applyProtection="1">
      <alignment vertical="center" wrapText="1"/>
      <protection locked="0"/>
    </xf>
    <xf numFmtId="0" fontId="15" fillId="9" borderId="4" xfId="0" applyFont="1" applyFill="1" applyBorder="1" applyAlignment="1" applyProtection="1">
      <alignment vertical="center" wrapText="1"/>
      <protection locked="0"/>
    </xf>
    <xf numFmtId="0" fontId="15" fillId="9" borderId="5" xfId="0" applyFont="1" applyFill="1" applyBorder="1" applyAlignment="1" applyProtection="1">
      <alignment vertical="center" wrapText="1"/>
      <protection locked="0"/>
    </xf>
    <xf numFmtId="167" fontId="15"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5" fillId="9" borderId="4" xfId="0" applyFont="1" applyFill="1" applyBorder="1" applyAlignment="1" applyProtection="1">
      <alignment horizontal="left" vertical="center" wrapText="1"/>
      <protection locked="0"/>
    </xf>
    <xf numFmtId="164" fontId="15" fillId="9" borderId="4" xfId="0" applyNumberFormat="1" applyFont="1" applyFill="1" applyBorder="1" applyAlignment="1" applyProtection="1">
      <alignment horizontal="right" vertical="center" wrapText="1"/>
      <protection locked="0"/>
    </xf>
    <xf numFmtId="167" fontId="15" fillId="9" borderId="8" xfId="0" applyNumberFormat="1" applyFont="1" applyFill="1" applyBorder="1" applyAlignment="1" applyProtection="1">
      <alignment vertical="center" wrapText="1"/>
      <protection locked="0"/>
    </xf>
    <xf numFmtId="164" fontId="15" fillId="9" borderId="9" xfId="0" applyNumberFormat="1" applyFont="1" applyFill="1" applyBorder="1" applyAlignment="1" applyProtection="1">
      <alignment vertical="center" wrapText="1"/>
      <protection locked="0"/>
    </xf>
    <xf numFmtId="0" fontId="15" fillId="9" borderId="9" xfId="0" applyFont="1" applyFill="1" applyBorder="1" applyAlignment="1" applyProtection="1">
      <alignment vertical="center" wrapText="1"/>
      <protection locked="0"/>
    </xf>
    <xf numFmtId="0" fontId="15" fillId="9"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3" fillId="3" borderId="0" xfId="0" applyNumberFormat="1" applyFont="1" applyFill="1" applyAlignment="1">
      <alignment horizontal="center"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33" fillId="3" borderId="0" xfId="0" applyFont="1" applyFill="1" applyAlignment="1">
      <alignment horizontal="center" vertical="center" wrapText="1"/>
    </xf>
    <xf numFmtId="0" fontId="36" fillId="10" borderId="7" xfId="0" applyFont="1" applyFill="1" applyBorder="1" applyAlignment="1">
      <alignment horizontal="center" vertical="center" wrapText="1"/>
    </xf>
    <xf numFmtId="0" fontId="12" fillId="11" borderId="0" xfId="1" applyFont="1" applyFill="1" applyAlignment="1" applyProtection="1">
      <alignment horizontal="justify" vertical="center"/>
    </xf>
    <xf numFmtId="0" fontId="27" fillId="0" borderId="0" xfId="0" applyFont="1" applyAlignment="1">
      <alignment horizontal="left"/>
    </xf>
    <xf numFmtId="0" fontId="0" fillId="0" borderId="0" xfId="0" applyAlignment="1">
      <alignment horizontal="left"/>
    </xf>
    <xf numFmtId="0" fontId="10" fillId="0" borderId="0" xfId="1" applyFill="1" applyAlignment="1">
      <alignment wrapText="1"/>
    </xf>
    <xf numFmtId="0" fontId="15" fillId="0" borderId="0" xfId="0" applyFont="1" applyAlignment="1">
      <alignment horizontal="left"/>
    </xf>
    <xf numFmtId="0" fontId="39" fillId="12" borderId="11" xfId="0" applyFont="1" applyFill="1" applyBorder="1" applyAlignment="1" applyProtection="1">
      <alignment vertical="center" wrapText="1"/>
      <protection locked="0"/>
    </xf>
    <xf numFmtId="8" fontId="15" fillId="10" borderId="4" xfId="0" applyNumberFormat="1" applyFont="1" applyFill="1" applyBorder="1" applyAlignment="1" applyProtection="1">
      <alignment vertical="center" wrapText="1"/>
      <protection locked="0"/>
    </xf>
    <xf numFmtId="0" fontId="15" fillId="0" borderId="0" xfId="0" applyFont="1" applyAlignment="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37" fillId="2" borderId="0" xfId="0" applyFont="1" applyFill="1" applyAlignment="1">
      <alignment horizontal="center" vertical="center"/>
    </xf>
    <xf numFmtId="0" fontId="34" fillId="10" borderId="2" xfId="0" applyFont="1" applyFill="1" applyBorder="1" applyAlignment="1" applyProtection="1">
      <alignment horizontal="left" vertical="center" wrapText="1" readingOrder="1"/>
      <protection locked="0"/>
    </xf>
    <xf numFmtId="167" fontId="3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3" fillId="3" borderId="0" xfId="0" applyFont="1" applyFill="1" applyAlignment="1">
      <alignment horizontal="center" vertical="center" wrapText="1"/>
    </xf>
    <xf numFmtId="0" fontId="22" fillId="2" borderId="0" xfId="0" applyFont="1" applyFill="1" applyAlignment="1">
      <alignment horizontal="center" vertical="center"/>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data.govt.nz/toolkit/how-do-i-add-or-update-our-chief-executive-expenses/" TargetMode="External"/><Relationship Id="rId2" Type="http://schemas.openxmlformats.org/officeDocument/2006/relationships/hyperlink" Target="mailto:info@data.govt.nz" TargetMode="External"/><Relationship Id="rId1" Type="http://schemas.openxmlformats.org/officeDocument/2006/relationships/hyperlink" Target="https://www.data.govt.nz/toolkit/how-do-i-add-or-update-our-chief-executive-expenses/" TargetMode="External"/><Relationship Id="rId5" Type="http://schemas.openxmlformats.org/officeDocument/2006/relationships/printerSettings" Target="../printerSettings/printerSettings1.bin"/><Relationship Id="rId4" Type="http://schemas.openxmlformats.org/officeDocument/2006/relationships/hyperlink" Target="https://www.publicservice.govt.nz/assets/DirectoryFile/Chief-executive-gifts-benefits-and-expenses-disclosures-A-guide-for-agency-staff.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4"/>
  <sheetViews>
    <sheetView topLeftCell="A19" zoomScale="69" zoomScaleNormal="70" workbookViewId="0">
      <selection activeCell="B14" sqref="B14"/>
    </sheetView>
  </sheetViews>
  <sheetFormatPr defaultColWidth="0" defaultRowHeight="14" zeroHeight="1" x14ac:dyDescent="0.3"/>
  <cols>
    <col min="1" max="1" width="219.26953125" style="41" customWidth="1"/>
    <col min="2" max="2" width="33.26953125" style="40" customWidth="1"/>
    <col min="3" max="16384" width="8.7265625" hidden="1"/>
  </cols>
  <sheetData>
    <row r="1" spans="1:2" ht="23.25" customHeight="1" x14ac:dyDescent="0.3">
      <c r="A1" s="39" t="s">
        <v>0</v>
      </c>
    </row>
    <row r="2" spans="1:2" s="130" customFormat="1" ht="23.25" customHeight="1" x14ac:dyDescent="0.3">
      <c r="A2" s="132" t="s">
        <v>1</v>
      </c>
      <c r="B2" s="129"/>
    </row>
    <row r="3" spans="1:2" ht="33" customHeight="1" x14ac:dyDescent="0.3">
      <c r="A3" s="131" t="s">
        <v>2</v>
      </c>
    </row>
    <row r="4" spans="1:2" ht="23.25" customHeight="1" x14ac:dyDescent="0.3">
      <c r="A4" s="127" t="s">
        <v>3</v>
      </c>
    </row>
    <row r="5" spans="1:2" ht="23.25" customHeight="1" x14ac:dyDescent="0.3">
      <c r="A5" s="42" t="s">
        <v>4</v>
      </c>
    </row>
    <row r="6" spans="1:2" ht="17.25" customHeight="1" x14ac:dyDescent="0.3">
      <c r="A6" s="43" t="s">
        <v>5</v>
      </c>
    </row>
    <row r="7" spans="1:2" ht="17.25" customHeight="1" x14ac:dyDescent="0.3">
      <c r="A7" s="43" t="s">
        <v>6</v>
      </c>
    </row>
    <row r="8" spans="1:2" ht="23.25" customHeight="1" x14ac:dyDescent="0.25">
      <c r="A8" s="42" t="s">
        <v>7</v>
      </c>
      <c r="B8" s="68" t="s">
        <v>8</v>
      </c>
    </row>
    <row r="9" spans="1:2" ht="17.25" customHeight="1" x14ac:dyDescent="0.3">
      <c r="A9" s="44" t="s">
        <v>9</v>
      </c>
    </row>
    <row r="10" spans="1:2" ht="17.25" customHeight="1" x14ac:dyDescent="0.3">
      <c r="A10" s="43" t="s">
        <v>10</v>
      </c>
    </row>
    <row r="11" spans="1:2" ht="17.25" customHeight="1" x14ac:dyDescent="0.3">
      <c r="A11" s="43" t="s">
        <v>11</v>
      </c>
    </row>
    <row r="12" spans="1:2" ht="17.25" customHeight="1" x14ac:dyDescent="0.3">
      <c r="A12" s="45" t="s">
        <v>12</v>
      </c>
    </row>
    <row r="13" spans="1:2" ht="17.25" customHeight="1" x14ac:dyDescent="0.3">
      <c r="A13" s="43" t="s">
        <v>13</v>
      </c>
    </row>
    <row r="14" spans="1:2" ht="23.25" customHeight="1" x14ac:dyDescent="0.3">
      <c r="A14" s="42" t="s">
        <v>14</v>
      </c>
    </row>
    <row r="15" spans="1:2" ht="17.25" customHeight="1" x14ac:dyDescent="0.3">
      <c r="A15" s="45" t="s">
        <v>15</v>
      </c>
    </row>
    <row r="16" spans="1:2" ht="17.25" customHeight="1" x14ac:dyDescent="0.3">
      <c r="A16" s="45" t="s">
        <v>16</v>
      </c>
    </row>
    <row r="17" spans="1:1" ht="17.25" customHeight="1" x14ac:dyDescent="0.3">
      <c r="A17" s="64" t="s">
        <v>17</v>
      </c>
    </row>
    <row r="18" spans="1:1" ht="23.25" customHeight="1" x14ac:dyDescent="0.3">
      <c r="A18" s="42" t="s">
        <v>18</v>
      </c>
    </row>
    <row r="19" spans="1:1" ht="17.25" customHeight="1" x14ac:dyDescent="0.3">
      <c r="A19" s="46" t="s">
        <v>19</v>
      </c>
    </row>
    <row r="20" spans="1:1" ht="23.25" customHeight="1" x14ac:dyDescent="0.3">
      <c r="A20" s="42" t="s">
        <v>20</v>
      </c>
    </row>
    <row r="21" spans="1:1" ht="17.25" customHeight="1" x14ac:dyDescent="0.3">
      <c r="A21" s="47" t="s">
        <v>21</v>
      </c>
    </row>
    <row r="22" spans="1:1" ht="32.25" customHeight="1" x14ac:dyDescent="0.3">
      <c r="A22" s="45" t="s">
        <v>22</v>
      </c>
    </row>
    <row r="23" spans="1:1" ht="17.25" customHeight="1" x14ac:dyDescent="0.3">
      <c r="A23" s="47" t="s">
        <v>23</v>
      </c>
    </row>
    <row r="24" spans="1:1" ht="32.25" customHeight="1" x14ac:dyDescent="0.3">
      <c r="A24" s="45" t="s">
        <v>24</v>
      </c>
    </row>
    <row r="25" spans="1:1" ht="17.25" customHeight="1" x14ac:dyDescent="0.3">
      <c r="A25" s="47" t="s">
        <v>25</v>
      </c>
    </row>
    <row r="26" spans="1:1" ht="17.25" customHeight="1" x14ac:dyDescent="0.3">
      <c r="A26" s="45" t="s">
        <v>26</v>
      </c>
    </row>
    <row r="27" spans="1:1" ht="17.25" customHeight="1" x14ac:dyDescent="0.3">
      <c r="A27" s="47" t="s">
        <v>27</v>
      </c>
    </row>
    <row r="28" spans="1:1" ht="32.25" customHeight="1" x14ac:dyDescent="0.3">
      <c r="A28" s="45" t="s">
        <v>28</v>
      </c>
    </row>
    <row r="29" spans="1:1" ht="32.25" customHeight="1" x14ac:dyDescent="0.3">
      <c r="A29" s="44" t="s">
        <v>29</v>
      </c>
    </row>
    <row r="30" spans="1:1" ht="17.25" customHeight="1" x14ac:dyDescent="0.3">
      <c r="A30" s="47" t="s">
        <v>30</v>
      </c>
    </row>
    <row r="31" spans="1:1" ht="32.25" customHeight="1" x14ac:dyDescent="0.3">
      <c r="A31" s="45" t="s">
        <v>31</v>
      </c>
    </row>
    <row r="32" spans="1:1" ht="32.25" customHeight="1" x14ac:dyDescent="0.3">
      <c r="A32" s="45" t="s">
        <v>32</v>
      </c>
    </row>
    <row r="33" spans="1:1" ht="32.25" customHeight="1" x14ac:dyDescent="0.3">
      <c r="A33" s="45" t="s">
        <v>33</v>
      </c>
    </row>
    <row r="34" spans="1:1" ht="22.5" customHeight="1" x14ac:dyDescent="0.3">
      <c r="A34" s="42" t="s">
        <v>34</v>
      </c>
    </row>
    <row r="35" spans="1:1" ht="17.25" customHeight="1" x14ac:dyDescent="0.3">
      <c r="A35" s="48" t="s">
        <v>35</v>
      </c>
    </row>
    <row r="36" spans="1:1" ht="17.25" customHeight="1" x14ac:dyDescent="0.3">
      <c r="A36" s="48" t="s">
        <v>36</v>
      </c>
    </row>
    <row r="37" spans="1:1" ht="17.25" customHeight="1" x14ac:dyDescent="0.3">
      <c r="A37" s="46" t="s">
        <v>37</v>
      </c>
    </row>
    <row r="38" spans="1:1" ht="32.25" customHeight="1" x14ac:dyDescent="0.3">
      <c r="A38" s="46" t="s">
        <v>38</v>
      </c>
    </row>
    <row r="39" spans="1:1" ht="32.25" customHeight="1" x14ac:dyDescent="0.3">
      <c r="A39" s="46" t="s">
        <v>39</v>
      </c>
    </row>
    <row r="40" spans="1:1" ht="17.25" customHeight="1" x14ac:dyDescent="0.3">
      <c r="A40" s="49" t="s">
        <v>40</v>
      </c>
    </row>
    <row r="41" spans="1:1" ht="32.25" customHeight="1" x14ac:dyDescent="0.3">
      <c r="A41" s="45" t="s">
        <v>41</v>
      </c>
    </row>
    <row r="42" spans="1:1" ht="32.25" customHeight="1" x14ac:dyDescent="0.3">
      <c r="A42" s="45" t="s">
        <v>42</v>
      </c>
    </row>
    <row r="43" spans="1:1" ht="32.25" customHeight="1" x14ac:dyDescent="0.3">
      <c r="A43" s="46" t="s">
        <v>43</v>
      </c>
    </row>
    <row r="44" spans="1:1" ht="17.25" customHeight="1" x14ac:dyDescent="0.3">
      <c r="A44" s="46" t="s">
        <v>44</v>
      </c>
    </row>
    <row r="45" spans="1:1" x14ac:dyDescent="0.3">
      <c r="A45" s="46" t="s">
        <v>45</v>
      </c>
    </row>
    <row r="46" spans="1:1" ht="22.5" customHeight="1" x14ac:dyDescent="0.3">
      <c r="A46" s="42" t="s">
        <v>46</v>
      </c>
    </row>
    <row r="47" spans="1:1" ht="17.25" customHeight="1" x14ac:dyDescent="0.3">
      <c r="A47" s="50" t="s">
        <v>47</v>
      </c>
    </row>
    <row r="48" spans="1:1" ht="17.25" customHeight="1" x14ac:dyDescent="0.3">
      <c r="A48" s="64" t="s">
        <v>48</v>
      </c>
    </row>
    <row r="49" spans="1:1" ht="17.25" customHeight="1" x14ac:dyDescent="0.3">
      <c r="A49" s="128"/>
    </row>
    <row r="50" spans="1:1" x14ac:dyDescent="0.3"/>
    <row r="52" spans="1:1" hidden="1" x14ac:dyDescent="0.3">
      <c r="A52" s="51"/>
    </row>
    <row r="53" spans="1:1" x14ac:dyDescent="0.3"/>
    <row r="54" spans="1:1" x14ac:dyDescent="0.3"/>
    <row r="55" spans="1:1" x14ac:dyDescent="0.3"/>
    <row r="56" spans="1:1" x14ac:dyDescent="0.3"/>
    <row r="57" spans="1:1" x14ac:dyDescent="0.3"/>
    <row r="58" spans="1:1" x14ac:dyDescent="0.3"/>
    <row r="59" spans="1:1" x14ac:dyDescent="0.3"/>
    <row r="60" spans="1:1" x14ac:dyDescent="0.3"/>
    <row r="61" spans="1:1" x14ac:dyDescent="0.3"/>
    <row r="62" spans="1:1" x14ac:dyDescent="0.3"/>
    <row r="63" spans="1:1" x14ac:dyDescent="0.3"/>
    <row r="64" spans="1:1" x14ac:dyDescent="0.3"/>
  </sheetData>
  <hyperlinks>
    <hyperlink ref="A17" r:id="rId1" xr:uid="{00000000-0004-0000-0000-000000000000}"/>
    <hyperlink ref="A47" r:id="rId2" display="mailto:info@data.govt.nz" xr:uid="{00000000-0004-0000-0000-000003000000}"/>
    <hyperlink ref="A48" r:id="rId3" display="They are posted on agency websites and linked to www.data.govt.nz. See: https://www.data.govt.nz/toolkit/how-do-i-add-or-update-our-chief-executive-expenses/" xr:uid="{00000000-0004-0000-0000-000007000000}"/>
    <hyperlink ref="A3" r:id="rId4" xr:uid="{B23B42EF-7CFC-4001-A1DA-9AAF1123E7DE}"/>
  </hyperlinks>
  <pageMargins left="0.70866141732283472" right="0.70866141732283472" top="0.74803149606299213" bottom="0.74803149606299213" header="0.31496062992125984" footer="0.31496062992125984"/>
  <pageSetup paperSize="8" orientation="landscape" r:id="rId5"/>
  <headerFooter>
    <oddFooter>&amp;LCE Expense Disclosure Workbook 2018&amp;RWorksheet - Guidance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opLeftCell="A5" zoomScaleNormal="100" workbookViewId="0">
      <selection activeCell="G8" sqref="G8"/>
    </sheetView>
  </sheetViews>
  <sheetFormatPr defaultColWidth="0" defaultRowHeight="12.5" zeroHeight="1" x14ac:dyDescent="0.25"/>
  <cols>
    <col min="1" max="1" width="35.7265625" customWidth="1"/>
    <col min="2" max="2" width="21.54296875" customWidth="1"/>
    <col min="3" max="3" width="33.54296875" customWidth="1"/>
    <col min="4" max="4" width="4.453125" customWidth="1"/>
    <col min="5" max="5" width="29" customWidth="1"/>
    <col min="6" max="6" width="19" customWidth="1"/>
    <col min="7" max="7" width="42" customWidth="1"/>
    <col min="8" max="11" width="9.1796875" hidden="1" customWidth="1"/>
    <col min="12" max="16384" width="9.1796875" hidden="1"/>
  </cols>
  <sheetData>
    <row r="1" spans="1:11" ht="26.25" customHeight="1" x14ac:dyDescent="0.25">
      <c r="A1" s="138" t="s">
        <v>49</v>
      </c>
      <c r="B1" s="138"/>
      <c r="C1" s="138"/>
      <c r="D1" s="138"/>
      <c r="E1" s="138"/>
      <c r="F1" s="138"/>
      <c r="G1" s="17"/>
      <c r="H1" s="17"/>
      <c r="I1" s="17"/>
      <c r="J1" s="17"/>
      <c r="K1" s="17"/>
    </row>
    <row r="2" spans="1:11" ht="21" customHeight="1" x14ac:dyDescent="0.25">
      <c r="A2" s="3" t="s">
        <v>50</v>
      </c>
      <c r="B2" s="139" t="s">
        <v>51</v>
      </c>
      <c r="C2" s="139"/>
      <c r="D2" s="139"/>
      <c r="E2" s="139"/>
      <c r="F2" s="139"/>
      <c r="G2" s="17"/>
      <c r="H2" s="17"/>
      <c r="I2" s="17"/>
      <c r="J2" s="17"/>
      <c r="K2" s="17"/>
    </row>
    <row r="3" spans="1:11" ht="15.5" x14ac:dyDescent="0.25">
      <c r="A3" s="3" t="s">
        <v>52</v>
      </c>
      <c r="B3" s="139" t="s">
        <v>53</v>
      </c>
      <c r="C3" s="139"/>
      <c r="D3" s="139"/>
      <c r="E3" s="139"/>
      <c r="F3" s="139"/>
      <c r="G3" s="17"/>
      <c r="H3" s="17"/>
      <c r="I3" s="17"/>
      <c r="J3" s="17"/>
      <c r="K3" s="17"/>
    </row>
    <row r="4" spans="1:11" ht="21" customHeight="1" x14ac:dyDescent="0.25">
      <c r="A4" s="3" t="s">
        <v>54</v>
      </c>
      <c r="B4" s="140">
        <v>45474</v>
      </c>
      <c r="C4" s="140"/>
      <c r="D4" s="140"/>
      <c r="E4" s="140"/>
      <c r="F4" s="140"/>
      <c r="G4" s="17"/>
      <c r="H4" s="17"/>
      <c r="I4" s="17"/>
      <c r="J4" s="17"/>
      <c r="K4" s="17"/>
    </row>
    <row r="5" spans="1:11" ht="21" customHeight="1" x14ac:dyDescent="0.25">
      <c r="A5" s="3" t="s">
        <v>55</v>
      </c>
      <c r="B5" s="140">
        <v>45838</v>
      </c>
      <c r="C5" s="140"/>
      <c r="D5" s="140"/>
      <c r="E5" s="140"/>
      <c r="F5" s="140"/>
      <c r="G5" s="17"/>
      <c r="H5" s="17"/>
      <c r="I5" s="17"/>
      <c r="J5" s="17"/>
      <c r="K5" s="17"/>
    </row>
    <row r="6" spans="1:11" ht="21" customHeight="1" x14ac:dyDescent="0.25">
      <c r="A6" s="3" t="s">
        <v>56</v>
      </c>
      <c r="B6" s="137" t="str">
        <f>IF(AND(Travel!B7&lt;&gt;A30,Hospitality!B7&lt;&gt;A30,'All other expenses'!B7&lt;&gt;A30,'Gifts and benefits'!B7&lt;&gt;A30),A31,IF(AND(Travel!B7=A30,Hospitality!B7=A30,'All other expenses'!B7=A30,'Gifts and benefits'!B7=A30),A33,A32))</f>
        <v>Data and totals checked on all sheets</v>
      </c>
      <c r="C6" s="137"/>
      <c r="D6" s="137"/>
      <c r="E6" s="137"/>
      <c r="F6" s="137"/>
      <c r="G6" s="23"/>
      <c r="H6" s="17"/>
      <c r="I6" s="17"/>
      <c r="J6" s="17"/>
      <c r="K6" s="17"/>
    </row>
    <row r="7" spans="1:11" ht="31" x14ac:dyDescent="0.25">
      <c r="A7" s="3" t="s">
        <v>57</v>
      </c>
      <c r="B7" s="136" t="s">
        <v>58</v>
      </c>
      <c r="C7" s="136"/>
      <c r="D7" s="136"/>
      <c r="E7" s="136"/>
      <c r="F7" s="136"/>
      <c r="G7" s="23"/>
      <c r="H7" s="17"/>
      <c r="I7" s="17"/>
      <c r="J7" s="17"/>
      <c r="K7" s="17"/>
    </row>
    <row r="8" spans="1:11" ht="25.5" customHeight="1" x14ac:dyDescent="0.25">
      <c r="A8" s="3" t="s">
        <v>59</v>
      </c>
      <c r="B8" s="136" t="s">
        <v>60</v>
      </c>
      <c r="C8" s="136"/>
      <c r="D8" s="136"/>
      <c r="E8" s="136"/>
      <c r="F8" s="136"/>
      <c r="G8" s="23"/>
      <c r="H8" s="17"/>
      <c r="I8" s="17"/>
      <c r="J8" s="17"/>
      <c r="K8" s="17"/>
    </row>
    <row r="9" spans="1:11" ht="66.75" customHeight="1" x14ac:dyDescent="0.25">
      <c r="A9" s="135" t="s">
        <v>61</v>
      </c>
      <c r="B9" s="135"/>
      <c r="C9" s="135"/>
      <c r="D9" s="135"/>
      <c r="E9" s="135"/>
      <c r="F9" s="135"/>
      <c r="G9" s="23"/>
      <c r="H9" s="17"/>
      <c r="I9" s="17"/>
      <c r="J9" s="17"/>
      <c r="K9" s="17"/>
    </row>
    <row r="10" spans="1:11" s="92" customFormat="1" ht="36" customHeight="1" x14ac:dyDescent="0.3">
      <c r="A10" s="86" t="s">
        <v>62</v>
      </c>
      <c r="B10" s="87" t="s">
        <v>63</v>
      </c>
      <c r="C10" s="87" t="s">
        <v>64</v>
      </c>
      <c r="D10" s="88"/>
      <c r="E10" s="89" t="s">
        <v>30</v>
      </c>
      <c r="F10" s="90" t="s">
        <v>65</v>
      </c>
      <c r="G10" s="91"/>
      <c r="H10" s="91"/>
      <c r="I10" s="91"/>
      <c r="J10" s="91"/>
      <c r="K10" s="91"/>
    </row>
    <row r="11" spans="1:11" ht="27.75" customHeight="1" x14ac:dyDescent="0.35">
      <c r="A11" s="8" t="s">
        <v>66</v>
      </c>
      <c r="B11" s="58">
        <f>B15+B16+B17</f>
        <v>18338.7</v>
      </c>
      <c r="C11" s="65" t="str">
        <f>IF(Travel!B6="",A34,Travel!B6)</f>
        <v>Figures exclude GST</v>
      </c>
      <c r="D11" s="6"/>
      <c r="E11" s="8" t="s">
        <v>67</v>
      </c>
      <c r="F11" s="33">
        <f>'Gifts and benefits'!C25</f>
        <v>1</v>
      </c>
      <c r="G11" s="29"/>
      <c r="H11" s="29"/>
      <c r="I11" s="29"/>
      <c r="J11" s="29"/>
      <c r="K11" s="29"/>
    </row>
    <row r="12" spans="1:11" ht="27.75" customHeight="1" x14ac:dyDescent="0.35">
      <c r="A12" s="8" t="s">
        <v>25</v>
      </c>
      <c r="B12" s="58">
        <f>Hospitality!B25</f>
        <v>55.52</v>
      </c>
      <c r="C12" s="65" t="str">
        <f>IF(Hospitality!B6="",A34,Hospitality!B6)</f>
        <v>Figures exclude GST</v>
      </c>
      <c r="D12" s="6"/>
      <c r="E12" s="8" t="s">
        <v>68</v>
      </c>
      <c r="F12" s="33">
        <f>'Gifts and benefits'!C26</f>
        <v>1</v>
      </c>
      <c r="G12" s="29"/>
      <c r="H12" s="29"/>
      <c r="I12" s="29"/>
      <c r="J12" s="29"/>
      <c r="K12" s="29"/>
    </row>
    <row r="13" spans="1:11" ht="27.75" customHeight="1" x14ac:dyDescent="0.25">
      <c r="A13" s="8" t="s">
        <v>69</v>
      </c>
      <c r="B13" s="58">
        <f>'All other expenses'!B25</f>
        <v>8755.2200000000012</v>
      </c>
      <c r="C13" s="65" t="str">
        <f>IF('All other expenses'!B6="",A34,'All other expenses'!B6)</f>
        <v>Figures exclude GST</v>
      </c>
      <c r="D13" s="6"/>
      <c r="E13" s="8" t="s">
        <v>70</v>
      </c>
      <c r="F13" s="33">
        <f>'Gifts and benefits'!C27</f>
        <v>0</v>
      </c>
      <c r="G13" s="17"/>
      <c r="H13" s="17"/>
      <c r="I13" s="17"/>
      <c r="J13" s="17"/>
      <c r="K13" s="17"/>
    </row>
    <row r="14" spans="1:11" ht="12.75" customHeight="1" x14ac:dyDescent="0.25">
      <c r="A14" s="7"/>
      <c r="B14" s="59"/>
      <c r="C14" s="66"/>
      <c r="D14" s="34"/>
      <c r="E14" s="6"/>
      <c r="F14" s="35"/>
      <c r="G14" s="17"/>
      <c r="H14" s="17"/>
      <c r="I14" s="17"/>
      <c r="J14" s="17"/>
      <c r="K14" s="17"/>
    </row>
    <row r="15" spans="1:11" ht="27.75" customHeight="1" x14ac:dyDescent="0.25">
      <c r="A15" s="9" t="s">
        <v>71</v>
      </c>
      <c r="B15" s="60">
        <f>Travel!B22</f>
        <v>3494.96</v>
      </c>
      <c r="C15" s="67" t="str">
        <f>C11</f>
        <v>Figures exclude GST</v>
      </c>
      <c r="D15" s="6"/>
      <c r="E15" s="6"/>
      <c r="F15" s="35"/>
      <c r="G15" s="17"/>
      <c r="H15" s="17"/>
      <c r="I15" s="17"/>
      <c r="J15" s="17"/>
      <c r="K15" s="17"/>
    </row>
    <row r="16" spans="1:11" ht="27.75" customHeight="1" x14ac:dyDescent="0.25">
      <c r="A16" s="9" t="s">
        <v>72</v>
      </c>
      <c r="B16" s="60">
        <f>Travel!B56</f>
        <v>14629.25</v>
      </c>
      <c r="C16" s="67" t="str">
        <f>C11</f>
        <v>Figures exclude GST</v>
      </c>
      <c r="D16" s="36"/>
      <c r="E16" s="6"/>
      <c r="F16" s="37"/>
      <c r="G16" s="17"/>
      <c r="H16" s="17"/>
      <c r="I16" s="17"/>
      <c r="J16" s="17"/>
      <c r="K16" s="17"/>
    </row>
    <row r="17" spans="1:11" ht="27.75" customHeight="1" x14ac:dyDescent="0.25">
      <c r="A17" s="9" t="s">
        <v>73</v>
      </c>
      <c r="B17" s="60">
        <f>Travel!B69</f>
        <v>214.48999999999998</v>
      </c>
      <c r="C17" s="67" t="str">
        <f>C11</f>
        <v>Figures exclude GST</v>
      </c>
      <c r="D17" s="6"/>
      <c r="E17" s="6"/>
      <c r="F17" s="37"/>
      <c r="G17" s="17"/>
      <c r="H17" s="17"/>
      <c r="I17" s="17"/>
      <c r="J17" s="17"/>
      <c r="K17" s="17"/>
    </row>
    <row r="18" spans="1:11" ht="27.75" customHeight="1" x14ac:dyDescent="0.3">
      <c r="A18" s="17"/>
      <c r="B18" s="19"/>
      <c r="C18" s="17"/>
      <c r="D18" s="5"/>
      <c r="E18" s="5"/>
      <c r="F18" s="28"/>
      <c r="G18" s="17"/>
      <c r="H18" s="17"/>
      <c r="I18" s="17"/>
      <c r="J18" s="17"/>
      <c r="K18" s="17"/>
    </row>
    <row r="19" spans="1:11" ht="13" x14ac:dyDescent="0.3">
      <c r="A19" s="18" t="s">
        <v>74</v>
      </c>
      <c r="B19" s="19"/>
      <c r="C19" s="17"/>
      <c r="D19" s="17"/>
      <c r="E19" s="17"/>
      <c r="F19" s="17"/>
      <c r="G19" s="17"/>
      <c r="H19" s="17"/>
      <c r="I19" s="17"/>
      <c r="J19" s="17"/>
      <c r="K19" s="17"/>
    </row>
    <row r="20" spans="1:11" x14ac:dyDescent="0.25">
      <c r="A20" s="20" t="s">
        <v>75</v>
      </c>
      <c r="D20" s="17"/>
      <c r="E20" s="17"/>
      <c r="F20" s="17"/>
      <c r="G20" s="17"/>
      <c r="H20" s="17"/>
      <c r="I20" s="17"/>
      <c r="J20" s="17"/>
      <c r="K20" s="17"/>
    </row>
    <row r="21" spans="1:11" ht="12.65" customHeight="1" x14ac:dyDescent="0.25">
      <c r="A21" s="20" t="s">
        <v>76</v>
      </c>
      <c r="D21" s="17"/>
      <c r="E21" s="17"/>
      <c r="F21" s="17"/>
      <c r="G21" s="17"/>
      <c r="H21" s="17"/>
      <c r="I21" s="17"/>
      <c r="J21" s="17"/>
      <c r="K21" s="17"/>
    </row>
    <row r="22" spans="1:11" ht="12.65" customHeight="1" x14ac:dyDescent="0.25">
      <c r="A22" s="20" t="s">
        <v>77</v>
      </c>
      <c r="D22" s="17"/>
      <c r="E22" s="17"/>
      <c r="F22" s="17"/>
      <c r="G22" s="17"/>
      <c r="H22" s="17"/>
      <c r="I22" s="17"/>
      <c r="J22" s="17"/>
      <c r="K22" s="17"/>
    </row>
    <row r="23" spans="1:11" ht="12.65" customHeight="1" x14ac:dyDescent="0.25">
      <c r="A23" s="20" t="s">
        <v>78</v>
      </c>
      <c r="D23" s="17"/>
      <c r="E23" s="17"/>
      <c r="F23" s="17"/>
      <c r="G23" s="17"/>
      <c r="H23" s="17"/>
      <c r="I23" s="17"/>
      <c r="J23" s="17"/>
      <c r="K23" s="17"/>
    </row>
    <row r="24" spans="1:11" x14ac:dyDescent="0.25">
      <c r="A24" s="26"/>
      <c r="B24" s="17"/>
      <c r="C24" s="17"/>
      <c r="D24" s="17"/>
      <c r="E24" s="17"/>
      <c r="F24" s="17"/>
      <c r="G24" s="17"/>
      <c r="H24" s="17"/>
      <c r="I24" s="17"/>
      <c r="J24" s="17"/>
      <c r="K24" s="17"/>
    </row>
    <row r="25" spans="1:11" ht="13" hidden="1" x14ac:dyDescent="0.3">
      <c r="A25" s="12" t="s">
        <v>79</v>
      </c>
      <c r="B25" s="13"/>
      <c r="C25" s="13"/>
      <c r="D25" s="13"/>
      <c r="E25" s="13"/>
      <c r="F25" s="13"/>
      <c r="G25" s="17"/>
      <c r="H25" s="17"/>
      <c r="I25" s="17"/>
      <c r="J25" s="17"/>
      <c r="K25" s="17"/>
    </row>
    <row r="26" spans="1:11" ht="12.75" hidden="1" customHeight="1" x14ac:dyDescent="0.25">
      <c r="A26" s="11" t="s">
        <v>80</v>
      </c>
      <c r="B26" s="4"/>
      <c r="C26" s="4"/>
      <c r="D26" s="11"/>
      <c r="E26" s="11"/>
      <c r="F26" s="11"/>
      <c r="G26" s="17"/>
      <c r="H26" s="17"/>
      <c r="I26" s="17"/>
      <c r="J26" s="17"/>
      <c r="K26" s="17"/>
    </row>
    <row r="27" spans="1:11" hidden="1" x14ac:dyDescent="0.25">
      <c r="A27" s="10" t="s">
        <v>81</v>
      </c>
      <c r="B27" s="10"/>
      <c r="C27" s="10"/>
      <c r="D27" s="10"/>
      <c r="E27" s="10"/>
      <c r="F27" s="10"/>
      <c r="G27" s="17"/>
      <c r="H27" s="17"/>
      <c r="I27" s="17"/>
      <c r="J27" s="17"/>
      <c r="K27" s="17"/>
    </row>
    <row r="28" spans="1:11" hidden="1" x14ac:dyDescent="0.25">
      <c r="A28" s="10" t="s">
        <v>82</v>
      </c>
      <c r="B28" s="10"/>
      <c r="C28" s="10"/>
      <c r="D28" s="10"/>
      <c r="E28" s="10"/>
      <c r="F28" s="10"/>
      <c r="G28" s="17"/>
      <c r="H28" s="17"/>
      <c r="I28" s="17"/>
      <c r="J28" s="17"/>
      <c r="K28" s="17"/>
    </row>
    <row r="29" spans="1:11" hidden="1" x14ac:dyDescent="0.25">
      <c r="A29" s="11" t="s">
        <v>83</v>
      </c>
      <c r="B29" s="11"/>
      <c r="C29" s="11"/>
      <c r="D29" s="11"/>
      <c r="E29" s="11"/>
      <c r="F29" s="11"/>
      <c r="G29" s="17"/>
      <c r="H29" s="17"/>
      <c r="I29" s="17"/>
      <c r="J29" s="17"/>
      <c r="K29" s="17"/>
    </row>
    <row r="30" spans="1:11" hidden="1" x14ac:dyDescent="0.25">
      <c r="A30" s="11" t="s">
        <v>84</v>
      </c>
      <c r="B30" s="11"/>
      <c r="C30" s="11"/>
      <c r="D30" s="11"/>
      <c r="E30" s="11"/>
      <c r="F30" s="11"/>
      <c r="G30" s="17"/>
      <c r="H30" s="17"/>
      <c r="I30" s="17"/>
      <c r="J30" s="17"/>
      <c r="K30" s="17"/>
    </row>
    <row r="31" spans="1:11" hidden="1" x14ac:dyDescent="0.25">
      <c r="A31" s="10" t="s">
        <v>85</v>
      </c>
      <c r="B31" s="10"/>
      <c r="C31" s="10"/>
      <c r="D31" s="10"/>
      <c r="E31" s="10"/>
      <c r="F31" s="10"/>
      <c r="G31" s="17"/>
      <c r="H31" s="17"/>
      <c r="I31" s="17"/>
      <c r="J31" s="17"/>
      <c r="K31" s="17"/>
    </row>
    <row r="32" spans="1:11" hidden="1" x14ac:dyDescent="0.25">
      <c r="A32" s="10" t="s">
        <v>86</v>
      </c>
      <c r="B32" s="10"/>
      <c r="C32" s="10"/>
      <c r="D32" s="10"/>
      <c r="E32" s="10"/>
      <c r="F32" s="10"/>
      <c r="G32" s="17"/>
      <c r="H32" s="17"/>
      <c r="I32" s="17"/>
      <c r="J32" s="17"/>
      <c r="K32" s="17"/>
    </row>
    <row r="33" spans="1:11" hidden="1" x14ac:dyDescent="0.25">
      <c r="A33" s="10" t="s">
        <v>87</v>
      </c>
      <c r="B33" s="10"/>
      <c r="C33" s="10"/>
      <c r="D33" s="10"/>
      <c r="E33" s="10"/>
      <c r="F33" s="10"/>
      <c r="G33" s="17"/>
      <c r="H33" s="17"/>
      <c r="I33" s="17"/>
      <c r="J33" s="17"/>
      <c r="K33" s="17"/>
    </row>
    <row r="34" spans="1:11" hidden="1" x14ac:dyDescent="0.25">
      <c r="A34" s="11" t="s">
        <v>88</v>
      </c>
      <c r="B34" s="11"/>
      <c r="C34" s="11"/>
      <c r="D34" s="11"/>
      <c r="E34" s="11"/>
      <c r="F34" s="11"/>
      <c r="G34" s="17"/>
      <c r="H34" s="17"/>
      <c r="I34" s="17"/>
      <c r="J34" s="17"/>
      <c r="K34" s="17"/>
    </row>
    <row r="35" spans="1:11" hidden="1" x14ac:dyDescent="0.25">
      <c r="A35" s="11" t="s">
        <v>89</v>
      </c>
      <c r="B35" s="11"/>
      <c r="C35" s="11"/>
      <c r="D35" s="11"/>
      <c r="E35" s="11"/>
      <c r="F35" s="11"/>
      <c r="G35" s="17"/>
      <c r="H35" s="17"/>
      <c r="I35" s="17"/>
      <c r="J35" s="17"/>
      <c r="K35" s="17"/>
    </row>
    <row r="36" spans="1:11" hidden="1" x14ac:dyDescent="0.25">
      <c r="A36" s="10" t="s">
        <v>90</v>
      </c>
      <c r="B36" s="62"/>
      <c r="C36" s="62"/>
      <c r="D36" s="62"/>
      <c r="E36" s="62"/>
      <c r="F36" s="62"/>
      <c r="G36" s="17"/>
      <c r="H36" s="17"/>
      <c r="I36" s="17"/>
      <c r="J36" s="17"/>
      <c r="K36" s="17"/>
    </row>
    <row r="37" spans="1:11" hidden="1" x14ac:dyDescent="0.25">
      <c r="A37" s="10" t="s">
        <v>58</v>
      </c>
      <c r="B37" s="62"/>
      <c r="C37" s="62"/>
      <c r="D37" s="62"/>
      <c r="E37" s="62"/>
      <c r="F37" s="62"/>
      <c r="G37" s="17"/>
      <c r="H37" s="17"/>
      <c r="I37" s="17"/>
      <c r="J37" s="17"/>
      <c r="K37" s="17"/>
    </row>
    <row r="38" spans="1:11" hidden="1" x14ac:dyDescent="0.25">
      <c r="A38" s="10" t="s">
        <v>91</v>
      </c>
      <c r="B38" s="62"/>
      <c r="C38" s="62"/>
      <c r="D38" s="62"/>
      <c r="E38" s="62"/>
      <c r="F38" s="62"/>
      <c r="G38" s="17"/>
      <c r="H38" s="17"/>
      <c r="I38" s="17"/>
      <c r="J38" s="17"/>
      <c r="K38" s="17"/>
    </row>
    <row r="39" spans="1:11" hidden="1" x14ac:dyDescent="0.25">
      <c r="A39" s="11" t="s">
        <v>92</v>
      </c>
      <c r="B39" s="4"/>
      <c r="C39" s="4"/>
      <c r="D39" s="4"/>
      <c r="E39" s="4"/>
      <c r="F39" s="4"/>
      <c r="G39" s="17"/>
      <c r="H39" s="17"/>
      <c r="I39" s="17"/>
      <c r="J39" s="17"/>
      <c r="K39" s="17"/>
    </row>
    <row r="40" spans="1:11" hidden="1" x14ac:dyDescent="0.25">
      <c r="A40" s="4" t="s">
        <v>93</v>
      </c>
      <c r="B40" s="4"/>
      <c r="C40" s="4"/>
      <c r="D40" s="4"/>
      <c r="E40" s="4"/>
      <c r="F40" s="4"/>
      <c r="G40" s="17"/>
      <c r="H40" s="17"/>
      <c r="I40" s="17"/>
      <c r="J40" s="17"/>
      <c r="K40" s="17"/>
    </row>
    <row r="41" spans="1:11" hidden="1" x14ac:dyDescent="0.25">
      <c r="A41" s="4" t="s">
        <v>94</v>
      </c>
      <c r="B41" s="4"/>
      <c r="C41" s="4"/>
      <c r="D41" s="4"/>
      <c r="E41" s="4"/>
      <c r="F41" s="4"/>
      <c r="G41" s="17"/>
      <c r="H41" s="17"/>
      <c r="I41" s="17"/>
      <c r="J41" s="17"/>
      <c r="K41" s="17"/>
    </row>
    <row r="42" spans="1:11" hidden="1" x14ac:dyDescent="0.25">
      <c r="A42" s="4" t="s">
        <v>95</v>
      </c>
      <c r="B42" s="4"/>
      <c r="C42" s="4"/>
      <c r="D42" s="4"/>
      <c r="E42" s="4"/>
      <c r="F42" s="4"/>
      <c r="G42" s="17"/>
      <c r="H42" s="17"/>
      <c r="I42" s="17"/>
      <c r="J42" s="17"/>
      <c r="K42" s="17"/>
    </row>
    <row r="43" spans="1:11" hidden="1" x14ac:dyDescent="0.25">
      <c r="A43" s="4" t="s">
        <v>96</v>
      </c>
      <c r="B43" s="4"/>
      <c r="C43" s="4"/>
      <c r="D43" s="4"/>
      <c r="E43" s="4"/>
      <c r="F43" s="4"/>
      <c r="G43" s="17"/>
      <c r="H43" s="17"/>
      <c r="I43" s="17"/>
      <c r="J43" s="17"/>
      <c r="K43" s="17"/>
    </row>
    <row r="44" spans="1:11" hidden="1" x14ac:dyDescent="0.25">
      <c r="A44" s="4" t="s">
        <v>97</v>
      </c>
      <c r="B44" s="4"/>
      <c r="C44" s="4"/>
      <c r="D44" s="4"/>
      <c r="E44" s="4"/>
      <c r="F44" s="4"/>
      <c r="G44" s="17"/>
      <c r="H44" s="17"/>
      <c r="I44" s="17"/>
      <c r="J44" s="17"/>
      <c r="K44" s="17"/>
    </row>
    <row r="45" spans="1:11" hidden="1" x14ac:dyDescent="0.25">
      <c r="A45" s="63" t="s">
        <v>98</v>
      </c>
      <c r="B45" s="62"/>
      <c r="C45" s="62"/>
      <c r="D45" s="62"/>
      <c r="E45" s="62"/>
      <c r="F45" s="62"/>
      <c r="G45" s="17"/>
      <c r="H45" s="17"/>
      <c r="I45" s="17"/>
      <c r="J45" s="17"/>
      <c r="K45" s="17"/>
    </row>
    <row r="46" spans="1:11" hidden="1" x14ac:dyDescent="0.25">
      <c r="A46" s="62" t="s">
        <v>99</v>
      </c>
      <c r="B46" s="62"/>
      <c r="C46" s="62"/>
      <c r="D46" s="62"/>
      <c r="E46" s="62"/>
      <c r="F46" s="62"/>
      <c r="G46" s="17"/>
      <c r="H46" s="17"/>
      <c r="I46" s="17"/>
      <c r="J46" s="17"/>
      <c r="K46" s="17"/>
    </row>
    <row r="47" spans="1:11" hidden="1" x14ac:dyDescent="0.25">
      <c r="A47" s="38">
        <v>-20000</v>
      </c>
      <c r="B47" s="4"/>
      <c r="C47" s="4"/>
      <c r="D47" s="4"/>
      <c r="E47" s="4"/>
      <c r="F47" s="4"/>
      <c r="G47" s="17"/>
      <c r="H47" s="17"/>
      <c r="I47" s="17"/>
      <c r="J47" s="17"/>
      <c r="K47" s="17"/>
    </row>
    <row r="48" spans="1:11" ht="25" hidden="1" x14ac:dyDescent="0.25">
      <c r="A48" s="80" t="s">
        <v>100</v>
      </c>
      <c r="B48" s="62"/>
      <c r="C48" s="62"/>
      <c r="D48" s="62"/>
      <c r="E48" s="62"/>
      <c r="F48" s="62"/>
      <c r="G48" s="17"/>
      <c r="H48" s="17"/>
      <c r="I48" s="17"/>
      <c r="J48" s="17"/>
      <c r="K48" s="17"/>
    </row>
    <row r="49" spans="1:11" ht="25" hidden="1" x14ac:dyDescent="0.25">
      <c r="A49" s="80" t="s">
        <v>101</v>
      </c>
      <c r="B49" s="62"/>
      <c r="C49" s="62"/>
      <c r="D49" s="62"/>
      <c r="E49" s="62"/>
      <c r="F49" s="62"/>
      <c r="G49" s="17"/>
      <c r="H49" s="17"/>
      <c r="I49" s="17"/>
      <c r="J49" s="17"/>
      <c r="K49" s="17"/>
    </row>
    <row r="50" spans="1:11" ht="25" hidden="1" x14ac:dyDescent="0.25">
      <c r="A50" s="81" t="s">
        <v>102</v>
      </c>
      <c r="B50" s="4"/>
      <c r="C50" s="4"/>
      <c r="D50" s="4"/>
      <c r="E50" s="4"/>
      <c r="F50" s="4"/>
      <c r="G50" s="17"/>
      <c r="H50" s="17"/>
      <c r="I50" s="17"/>
      <c r="J50" s="17"/>
      <c r="K50" s="17"/>
    </row>
    <row r="51" spans="1:11" ht="25" hidden="1" x14ac:dyDescent="0.25">
      <c r="A51" s="81" t="s">
        <v>103</v>
      </c>
      <c r="B51" s="4"/>
      <c r="C51" s="4"/>
      <c r="D51" s="4"/>
      <c r="E51" s="4"/>
      <c r="F51" s="4"/>
      <c r="G51" s="17"/>
      <c r="H51" s="17"/>
      <c r="I51" s="17"/>
      <c r="J51" s="17"/>
      <c r="K51" s="17"/>
    </row>
    <row r="52" spans="1:11" ht="37.5" hidden="1" x14ac:dyDescent="0.3">
      <c r="A52" s="81" t="s">
        <v>104</v>
      </c>
      <c r="B52" s="73"/>
      <c r="C52" s="73"/>
      <c r="D52" s="73"/>
      <c r="E52" s="11"/>
      <c r="F52" s="11"/>
      <c r="G52" s="17"/>
      <c r="H52" s="17"/>
      <c r="I52" s="17"/>
      <c r="J52" s="17"/>
      <c r="K52" s="17"/>
    </row>
    <row r="53" spans="1:11" ht="13" hidden="1" x14ac:dyDescent="0.3">
      <c r="A53" s="78" t="s">
        <v>105</v>
      </c>
      <c r="B53" s="72"/>
      <c r="C53" s="72"/>
      <c r="D53" s="72"/>
      <c r="E53" s="10"/>
      <c r="F53" s="10" t="b">
        <v>1</v>
      </c>
      <c r="G53" s="17"/>
      <c r="H53" s="17"/>
      <c r="I53" s="17"/>
      <c r="J53" s="17"/>
      <c r="K53" s="17"/>
    </row>
    <row r="54" spans="1:11" ht="13" hidden="1" x14ac:dyDescent="0.3">
      <c r="A54" s="79" t="s">
        <v>106</v>
      </c>
      <c r="B54" s="78"/>
      <c r="C54" s="78"/>
      <c r="D54" s="78"/>
      <c r="E54" s="10"/>
      <c r="F54" s="10" t="b">
        <v>0</v>
      </c>
      <c r="G54" s="17"/>
      <c r="H54" s="17"/>
      <c r="I54" s="17"/>
      <c r="J54" s="17"/>
      <c r="K54" s="17"/>
    </row>
    <row r="55" spans="1:11" ht="13" hidden="1" x14ac:dyDescent="0.25">
      <c r="A55" s="82"/>
      <c r="B55" s="74">
        <f>COUNT(Travel!B12:B21)</f>
        <v>2</v>
      </c>
      <c r="C55" s="74"/>
      <c r="D55" s="74">
        <f>COUNTIF(Travel!D12:D21,"*")</f>
        <v>2</v>
      </c>
      <c r="E55" s="75"/>
      <c r="F55" s="75" t="b">
        <f>MIN(B55,D55)=MAX(B55,D55)</f>
        <v>1</v>
      </c>
      <c r="G55" s="17"/>
      <c r="H55" s="17"/>
      <c r="I55" s="17"/>
      <c r="J55" s="17"/>
      <c r="K55" s="17"/>
    </row>
    <row r="56" spans="1:11" ht="13" hidden="1" x14ac:dyDescent="0.25">
      <c r="A56" s="82" t="s">
        <v>107</v>
      </c>
      <c r="B56" s="74">
        <f>COUNT(Travel!B26:B55)</f>
        <v>14</v>
      </c>
      <c r="C56" s="74"/>
      <c r="D56" s="74">
        <f>COUNTIF(Travel!D26:D55,"*")</f>
        <v>14</v>
      </c>
      <c r="E56" s="75"/>
      <c r="F56" s="75" t="b">
        <f>MIN(B56,D56)=MAX(B56,D56)</f>
        <v>1</v>
      </c>
    </row>
    <row r="57" spans="1:11" ht="13" hidden="1" x14ac:dyDescent="0.3">
      <c r="A57" s="83"/>
      <c r="B57" s="74">
        <f>COUNT(Travel!B60:B68)</f>
        <v>3</v>
      </c>
      <c r="C57" s="74"/>
      <c r="D57" s="74">
        <f>COUNTIF(Travel!D60:D68,"*")</f>
        <v>3</v>
      </c>
      <c r="E57" s="75"/>
      <c r="F57" s="75" t="b">
        <f>MIN(B57,D57)=MAX(B57,D57)</f>
        <v>1</v>
      </c>
    </row>
    <row r="58" spans="1:11" ht="13" hidden="1" x14ac:dyDescent="0.3">
      <c r="A58" s="84" t="s">
        <v>108</v>
      </c>
      <c r="B58" s="76">
        <f>COUNT(Hospitality!B11:B24)</f>
        <v>1</v>
      </c>
      <c r="C58" s="76"/>
      <c r="D58" s="76">
        <f>COUNTIF(Hospitality!D11:D24,"*")</f>
        <v>1</v>
      </c>
      <c r="E58" s="77"/>
      <c r="F58" s="77" t="b">
        <f>MIN(B58,D58)=MAX(B58,D58)</f>
        <v>1</v>
      </c>
    </row>
    <row r="59" spans="1:11" ht="13" hidden="1" x14ac:dyDescent="0.3">
      <c r="A59" s="85" t="s">
        <v>109</v>
      </c>
      <c r="B59" s="75">
        <f>COUNT('All other expenses'!B11:B24)</f>
        <v>4</v>
      </c>
      <c r="C59" s="75"/>
      <c r="D59" s="75">
        <f>COUNTIF('All other expenses'!D11:D24,"*")</f>
        <v>4</v>
      </c>
      <c r="E59" s="75"/>
      <c r="F59" s="75" t="b">
        <f>MIN(B59,D59)=MAX(B59,D59)</f>
        <v>1</v>
      </c>
    </row>
    <row r="60" spans="1:11" ht="13" hidden="1" x14ac:dyDescent="0.3">
      <c r="A60" s="84" t="s">
        <v>110</v>
      </c>
      <c r="B60" s="76">
        <f>COUNTIF('Gifts and benefits'!B11:B24,"*")</f>
        <v>1</v>
      </c>
      <c r="C60" s="76">
        <f>COUNTIF('Gifts and benefits'!C11:C24,"*")</f>
        <v>1</v>
      </c>
      <c r="D60" s="76"/>
      <c r="E60" s="76">
        <f>COUNTA('Gifts and benefits'!E11:E24)</f>
        <v>1</v>
      </c>
      <c r="F60" s="77" t="b">
        <f>MIN(B60,C60,E60)=MAX(B60,C60,E60)</f>
        <v>1</v>
      </c>
    </row>
    <row r="61" spans="1:11" x14ac:dyDescent="0.25"/>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12"/>
  <sheetViews>
    <sheetView tabSelected="1" zoomScaleNormal="100" workbookViewId="0">
      <selection activeCell="A9" sqref="A9:E9"/>
    </sheetView>
  </sheetViews>
  <sheetFormatPr defaultColWidth="0" defaultRowHeight="12.5" zeroHeight="1" x14ac:dyDescent="0.25"/>
  <cols>
    <col min="1" max="1" width="35.7265625" customWidth="1"/>
    <col min="2" max="2" width="14.26953125" customWidth="1"/>
    <col min="3" max="3" width="71.453125" customWidth="1"/>
    <col min="4" max="4" width="50" customWidth="1"/>
    <col min="5" max="5" width="21.453125" customWidth="1"/>
    <col min="6" max="6" width="37.54296875" customWidth="1"/>
    <col min="7" max="9" width="9.1796875" hidden="1" customWidth="1"/>
    <col min="10" max="13" width="0" hidden="1" customWidth="1"/>
    <col min="14" max="16384" width="9.1796875" hidden="1"/>
  </cols>
  <sheetData>
    <row r="1" spans="1:6" ht="26.25" customHeight="1" x14ac:dyDescent="0.25">
      <c r="A1" s="143" t="s">
        <v>111</v>
      </c>
      <c r="B1" s="143"/>
      <c r="C1" s="143"/>
      <c r="D1" s="143"/>
      <c r="E1" s="143"/>
      <c r="F1" s="17"/>
    </row>
    <row r="2" spans="1:6" ht="21" customHeight="1" x14ac:dyDescent="0.25">
      <c r="A2" s="3" t="s">
        <v>112</v>
      </c>
      <c r="B2" s="141" t="str">
        <f>'Summary and sign-off'!B2:F2</f>
        <v xml:space="preserve">MENTAL HEALTH AND WELLBEING COMMISSION </v>
      </c>
      <c r="C2" s="141"/>
      <c r="D2" s="141"/>
      <c r="E2" s="141"/>
      <c r="F2" s="17"/>
    </row>
    <row r="3" spans="1:6" ht="31" x14ac:dyDescent="0.25">
      <c r="A3" s="3" t="s">
        <v>113</v>
      </c>
      <c r="B3" s="141" t="str">
        <f>'Summary and sign-off'!B3:F3</f>
        <v xml:space="preserve">KAREN ORSBORN </v>
      </c>
      <c r="C3" s="141"/>
      <c r="D3" s="141"/>
      <c r="E3" s="141"/>
      <c r="F3" s="17"/>
    </row>
    <row r="4" spans="1:6" ht="21" customHeight="1" x14ac:dyDescent="0.25">
      <c r="A4" s="3" t="s">
        <v>114</v>
      </c>
      <c r="B4" s="141">
        <f>'Summary and sign-off'!B4:F4</f>
        <v>45474</v>
      </c>
      <c r="C4" s="141"/>
      <c r="D4" s="141"/>
      <c r="E4" s="141"/>
      <c r="F4" s="17"/>
    </row>
    <row r="5" spans="1:6" ht="21" customHeight="1" x14ac:dyDescent="0.25">
      <c r="A5" s="3" t="s">
        <v>115</v>
      </c>
      <c r="B5" s="141">
        <f>'Summary and sign-off'!B5:F5</f>
        <v>45838</v>
      </c>
      <c r="C5" s="141"/>
      <c r="D5" s="141"/>
      <c r="E5" s="141"/>
      <c r="F5" s="17"/>
    </row>
    <row r="6" spans="1:6" ht="21" customHeight="1" x14ac:dyDescent="0.25">
      <c r="A6" s="3" t="s">
        <v>116</v>
      </c>
      <c r="B6" s="136" t="s">
        <v>82</v>
      </c>
      <c r="C6" s="136"/>
      <c r="D6" s="136"/>
      <c r="E6" s="136"/>
      <c r="F6" s="17"/>
    </row>
    <row r="7" spans="1:6" ht="21" customHeight="1" x14ac:dyDescent="0.25">
      <c r="A7" s="3" t="s">
        <v>56</v>
      </c>
      <c r="B7" s="136" t="s">
        <v>84</v>
      </c>
      <c r="C7" s="136"/>
      <c r="D7" s="136"/>
      <c r="E7" s="136"/>
      <c r="F7" s="17"/>
    </row>
    <row r="8" spans="1:6" ht="36" customHeight="1" x14ac:dyDescent="0.3">
      <c r="A8" s="145" t="s">
        <v>117</v>
      </c>
      <c r="B8" s="146"/>
      <c r="C8" s="146"/>
      <c r="D8" s="146"/>
      <c r="E8" s="146"/>
      <c r="F8" s="19"/>
    </row>
    <row r="9" spans="1:6" ht="36" customHeight="1" x14ac:dyDescent="0.3">
      <c r="A9" s="147" t="s">
        <v>118</v>
      </c>
      <c r="B9" s="148"/>
      <c r="C9" s="148"/>
      <c r="D9" s="148"/>
      <c r="E9" s="148"/>
      <c r="F9" s="19"/>
    </row>
    <row r="10" spans="1:6" ht="24.75" customHeight="1" x14ac:dyDescent="0.35">
      <c r="A10" s="144" t="s">
        <v>119</v>
      </c>
      <c r="B10" s="149"/>
      <c r="C10" s="144"/>
      <c r="D10" s="144"/>
      <c r="E10" s="144"/>
      <c r="F10" s="29"/>
    </row>
    <row r="11" spans="1:6" ht="28.5" customHeight="1" x14ac:dyDescent="0.25">
      <c r="A11" s="24" t="s">
        <v>120</v>
      </c>
      <c r="B11" s="24" t="s">
        <v>121</v>
      </c>
      <c r="C11" s="24" t="s">
        <v>122</v>
      </c>
      <c r="D11" s="24" t="s">
        <v>123</v>
      </c>
      <c r="E11" s="24" t="s">
        <v>124</v>
      </c>
      <c r="F11" s="30"/>
    </row>
    <row r="12" spans="1:6" s="2" customFormat="1" ht="25" x14ac:dyDescent="0.25">
      <c r="A12" s="115">
        <v>45554</v>
      </c>
      <c r="B12" s="116">
        <v>1738.05</v>
      </c>
      <c r="C12" s="117" t="s">
        <v>125</v>
      </c>
      <c r="D12" s="117" t="s">
        <v>126</v>
      </c>
      <c r="E12" s="118"/>
      <c r="F12" s="1"/>
    </row>
    <row r="13" spans="1:6" s="2" customFormat="1" x14ac:dyDescent="0.25">
      <c r="A13" s="115"/>
      <c r="B13" s="116"/>
      <c r="C13" s="117"/>
      <c r="D13" s="117"/>
      <c r="E13" s="118"/>
      <c r="F13" s="1"/>
    </row>
    <row r="14" spans="1:6" s="2" customFormat="1" ht="25" x14ac:dyDescent="0.25">
      <c r="A14" s="115">
        <v>45822</v>
      </c>
      <c r="B14" s="134">
        <v>1756.91</v>
      </c>
      <c r="C14" s="117" t="s">
        <v>127</v>
      </c>
      <c r="D14" s="117" t="s">
        <v>128</v>
      </c>
      <c r="E14" s="118"/>
      <c r="F14" s="1"/>
    </row>
    <row r="15" spans="1:6" s="2" customFormat="1" x14ac:dyDescent="0.25">
      <c r="A15" s="117"/>
      <c r="B15" s="117"/>
      <c r="C15" s="117"/>
      <c r="D15" s="117"/>
      <c r="E15" s="118"/>
      <c r="F15" s="1"/>
    </row>
    <row r="16" spans="1:6" s="2" customFormat="1" x14ac:dyDescent="0.25">
      <c r="A16" s="115"/>
      <c r="B16" s="116"/>
      <c r="C16" s="117"/>
      <c r="D16" s="117"/>
      <c r="E16" s="118"/>
      <c r="F16" s="1"/>
    </row>
    <row r="17" spans="1:6" s="2" customFormat="1" x14ac:dyDescent="0.25">
      <c r="A17" s="115"/>
      <c r="B17" s="116"/>
      <c r="C17" s="115"/>
      <c r="D17" s="117"/>
      <c r="E17" s="118"/>
      <c r="F17" s="1"/>
    </row>
    <row r="18" spans="1:6" s="2" customFormat="1" ht="12.75" customHeight="1" x14ac:dyDescent="0.25">
      <c r="A18" s="115"/>
      <c r="B18" s="116"/>
      <c r="C18" s="117"/>
      <c r="D18" s="117"/>
      <c r="E18" s="118"/>
      <c r="F18" s="1"/>
    </row>
    <row r="19" spans="1:6" s="2" customFormat="1" x14ac:dyDescent="0.25">
      <c r="A19" s="119"/>
      <c r="B19" s="116"/>
      <c r="C19" s="117"/>
      <c r="D19" s="117"/>
      <c r="E19" s="118"/>
      <c r="F19" s="1"/>
    </row>
    <row r="20" spans="1:6" s="2" customFormat="1" x14ac:dyDescent="0.25">
      <c r="A20" s="119"/>
      <c r="B20" s="116"/>
      <c r="C20" s="117"/>
      <c r="D20" s="117"/>
      <c r="E20" s="118"/>
      <c r="F20" s="1"/>
    </row>
    <row r="21" spans="1:6" s="2" customFormat="1" hidden="1" x14ac:dyDescent="0.25">
      <c r="A21" s="102"/>
      <c r="B21" s="103"/>
      <c r="C21" s="104"/>
      <c r="D21" s="104"/>
      <c r="E21" s="105"/>
      <c r="F21" s="1"/>
    </row>
    <row r="22" spans="1:6" ht="19.5" customHeight="1" x14ac:dyDescent="0.25">
      <c r="A22" s="70" t="s">
        <v>129</v>
      </c>
      <c r="B22" s="71">
        <f>SUM(B12:B21)</f>
        <v>3494.96</v>
      </c>
      <c r="C22" s="126" t="str">
        <f>IF(SUBTOTAL(3,B12:B21)=SUBTOTAL(103,B12:B21),'Summary and sign-off'!$A$48,'Summary and sign-off'!$A$49)</f>
        <v>Check - there are no hidden rows with data</v>
      </c>
      <c r="D22" s="142" t="str">
        <f>IF('Summary and sign-off'!F55='Summary and sign-off'!F54,'Summary and sign-off'!A51,'Summary and sign-off'!A50)</f>
        <v>Check - each entry provides sufficient information</v>
      </c>
      <c r="E22" s="142"/>
      <c r="F22" s="17"/>
    </row>
    <row r="23" spans="1:6" ht="10.5" customHeight="1" x14ac:dyDescent="0.3">
      <c r="A23" s="17"/>
      <c r="B23" s="19"/>
      <c r="C23" s="17"/>
      <c r="D23" s="17"/>
      <c r="E23" s="17"/>
      <c r="F23" s="17"/>
    </row>
    <row r="24" spans="1:6" ht="24.75" customHeight="1" x14ac:dyDescent="0.35">
      <c r="A24" s="144" t="s">
        <v>130</v>
      </c>
      <c r="B24" s="144"/>
      <c r="C24" s="144"/>
      <c r="D24" s="144"/>
      <c r="E24" s="144"/>
      <c r="F24" s="29"/>
    </row>
    <row r="25" spans="1:6" ht="32.5" customHeight="1" x14ac:dyDescent="0.25">
      <c r="A25" s="24" t="s">
        <v>120</v>
      </c>
      <c r="B25" s="24" t="s">
        <v>63</v>
      </c>
      <c r="C25" s="24" t="s">
        <v>131</v>
      </c>
      <c r="D25" s="24" t="s">
        <v>123</v>
      </c>
      <c r="E25" s="24" t="s">
        <v>124</v>
      </c>
      <c r="F25" s="30"/>
    </row>
    <row r="26" spans="1:6" s="2" customFormat="1" x14ac:dyDescent="0.25">
      <c r="A26" s="115">
        <v>45477</v>
      </c>
      <c r="B26" s="116">
        <v>699.97</v>
      </c>
      <c r="C26" s="117" t="s">
        <v>132</v>
      </c>
      <c r="D26" s="117" t="s">
        <v>133</v>
      </c>
      <c r="E26" s="118" t="s">
        <v>134</v>
      </c>
      <c r="F26" s="1"/>
    </row>
    <row r="27" spans="1:6" s="2" customFormat="1" x14ac:dyDescent="0.25">
      <c r="A27" s="115"/>
      <c r="B27" s="116"/>
      <c r="C27" s="117"/>
      <c r="D27" s="117"/>
      <c r="E27" s="118"/>
      <c r="F27" s="1"/>
    </row>
    <row r="28" spans="1:6" s="2" customFormat="1" ht="25" x14ac:dyDescent="0.25">
      <c r="A28" s="115">
        <v>45504</v>
      </c>
      <c r="B28" s="116">
        <v>1092.5899999999999</v>
      </c>
      <c r="C28" s="117" t="s">
        <v>135</v>
      </c>
      <c r="D28" s="117" t="s">
        <v>136</v>
      </c>
      <c r="E28" s="118" t="s">
        <v>137</v>
      </c>
      <c r="F28" s="1"/>
    </row>
    <row r="29" spans="1:6" s="2" customFormat="1" x14ac:dyDescent="0.25">
      <c r="A29" s="115"/>
      <c r="B29" s="116"/>
      <c r="C29" s="117"/>
      <c r="D29" s="117"/>
      <c r="E29" s="118"/>
      <c r="F29" s="1"/>
    </row>
    <row r="30" spans="1:6" s="2" customFormat="1" ht="25" x14ac:dyDescent="0.25">
      <c r="A30" s="115">
        <v>45517</v>
      </c>
      <c r="B30" s="116">
        <v>1059.56</v>
      </c>
      <c r="C30" s="117" t="s">
        <v>138</v>
      </c>
      <c r="D30" s="117" t="s">
        <v>139</v>
      </c>
      <c r="E30" s="118" t="s">
        <v>134</v>
      </c>
      <c r="F30" s="1"/>
    </row>
    <row r="31" spans="1:6" s="2" customFormat="1" x14ac:dyDescent="0.25">
      <c r="A31" s="115"/>
      <c r="B31" s="116"/>
      <c r="C31" s="117"/>
      <c r="D31" s="117"/>
      <c r="E31" s="118"/>
      <c r="F31" s="1"/>
    </row>
    <row r="32" spans="1:6" s="2" customFormat="1" ht="25" x14ac:dyDescent="0.25">
      <c r="A32" s="115">
        <v>45543</v>
      </c>
      <c r="B32" s="116">
        <v>788.14</v>
      </c>
      <c r="C32" s="117" t="s">
        <v>140</v>
      </c>
      <c r="D32" s="117" t="s">
        <v>141</v>
      </c>
      <c r="E32" s="118" t="s">
        <v>134</v>
      </c>
      <c r="F32" s="1"/>
    </row>
    <row r="33" spans="1:6" s="2" customFormat="1" x14ac:dyDescent="0.25">
      <c r="A33" s="115"/>
      <c r="B33" s="116"/>
      <c r="C33" s="117"/>
      <c r="D33" s="117"/>
      <c r="E33" s="118"/>
      <c r="F33" s="1"/>
    </row>
    <row r="34" spans="1:6" s="2" customFormat="1" ht="25" x14ac:dyDescent="0.25">
      <c r="A34" s="115">
        <v>45567</v>
      </c>
      <c r="B34" s="116">
        <v>1140.3900000000001</v>
      </c>
      <c r="C34" s="117" t="s">
        <v>142</v>
      </c>
      <c r="D34" s="117" t="s">
        <v>143</v>
      </c>
      <c r="E34" s="118" t="s">
        <v>134</v>
      </c>
      <c r="F34" s="1"/>
    </row>
    <row r="35" spans="1:6" s="2" customFormat="1" x14ac:dyDescent="0.25">
      <c r="A35" s="115"/>
      <c r="B35" s="116"/>
      <c r="C35" s="117"/>
      <c r="D35" s="117"/>
      <c r="E35" s="118"/>
      <c r="F35" s="1"/>
    </row>
    <row r="36" spans="1:6" s="2" customFormat="1" x14ac:dyDescent="0.25">
      <c r="A36" s="115">
        <v>45609</v>
      </c>
      <c r="B36" s="116">
        <v>783.13</v>
      </c>
      <c r="C36" s="117" t="s">
        <v>144</v>
      </c>
      <c r="D36" s="117" t="s">
        <v>145</v>
      </c>
      <c r="E36" s="118" t="s">
        <v>146</v>
      </c>
      <c r="F36" s="1"/>
    </row>
    <row r="37" spans="1:6" s="2" customFormat="1" x14ac:dyDescent="0.25">
      <c r="A37" s="115"/>
      <c r="B37" s="116"/>
      <c r="C37" s="117"/>
      <c r="D37" s="117"/>
      <c r="E37" s="118"/>
      <c r="F37" s="1"/>
    </row>
    <row r="38" spans="1:6" s="2" customFormat="1" x14ac:dyDescent="0.25">
      <c r="A38" s="115">
        <v>45617</v>
      </c>
      <c r="B38" s="116">
        <v>671.76</v>
      </c>
      <c r="C38" s="117" t="s">
        <v>147</v>
      </c>
      <c r="D38" s="117" t="s">
        <v>148</v>
      </c>
      <c r="E38" s="118" t="s">
        <v>149</v>
      </c>
      <c r="F38" s="1"/>
    </row>
    <row r="39" spans="1:6" s="2" customFormat="1" x14ac:dyDescent="0.25">
      <c r="A39" s="115"/>
      <c r="B39" s="116"/>
      <c r="C39" s="117"/>
      <c r="D39" s="117"/>
      <c r="E39" s="118"/>
      <c r="F39" s="1"/>
    </row>
    <row r="40" spans="1:6" s="2" customFormat="1" x14ac:dyDescent="0.25">
      <c r="A40" s="115">
        <v>45637</v>
      </c>
      <c r="B40" s="116">
        <v>593.16999999999996</v>
      </c>
      <c r="C40" s="117" t="s">
        <v>150</v>
      </c>
      <c r="D40" s="117" t="s">
        <v>151</v>
      </c>
      <c r="E40" s="118" t="s">
        <v>146</v>
      </c>
      <c r="F40" s="1"/>
    </row>
    <row r="41" spans="1:6" s="2" customFormat="1" x14ac:dyDescent="0.25">
      <c r="A41" s="115"/>
      <c r="B41" s="116"/>
      <c r="C41" s="117"/>
      <c r="D41" s="117"/>
      <c r="E41" s="118"/>
      <c r="F41" s="1"/>
    </row>
    <row r="42" spans="1:6" s="2" customFormat="1" ht="37.5" x14ac:dyDescent="0.25">
      <c r="A42" s="115">
        <v>45670</v>
      </c>
      <c r="B42" s="116">
        <v>2042.96</v>
      </c>
      <c r="C42" s="117" t="s">
        <v>152</v>
      </c>
      <c r="D42" s="117" t="s">
        <v>153</v>
      </c>
      <c r="E42" s="118" t="s">
        <v>154</v>
      </c>
      <c r="F42" s="1"/>
    </row>
    <row r="43" spans="1:6" s="2" customFormat="1" x14ac:dyDescent="0.25">
      <c r="A43" s="115"/>
      <c r="B43" s="116"/>
      <c r="C43" s="117"/>
      <c r="D43" s="117"/>
      <c r="E43" s="118"/>
      <c r="F43" s="1"/>
    </row>
    <row r="44" spans="1:6" s="2" customFormat="1" x14ac:dyDescent="0.25">
      <c r="A44" s="115">
        <v>45732</v>
      </c>
      <c r="B44" s="116">
        <v>729.62</v>
      </c>
      <c r="C44" s="117" t="s">
        <v>155</v>
      </c>
      <c r="D44" s="117" t="s">
        <v>156</v>
      </c>
      <c r="E44" s="118" t="s">
        <v>157</v>
      </c>
      <c r="F44" s="1"/>
    </row>
    <row r="45" spans="1:6" s="2" customFormat="1" x14ac:dyDescent="0.25">
      <c r="A45" s="115"/>
      <c r="B45" s="116"/>
      <c r="C45" s="117"/>
      <c r="D45" s="117"/>
      <c r="E45" s="118"/>
      <c r="F45" s="1"/>
    </row>
    <row r="46" spans="1:6" s="2" customFormat="1" x14ac:dyDescent="0.25">
      <c r="A46" s="115">
        <v>45746</v>
      </c>
      <c r="B46" s="116">
        <v>646.48</v>
      </c>
      <c r="C46" s="117" t="s">
        <v>155</v>
      </c>
      <c r="D46" s="117" t="s">
        <v>158</v>
      </c>
      <c r="E46" s="118" t="s">
        <v>134</v>
      </c>
      <c r="F46" s="1"/>
    </row>
    <row r="47" spans="1:6" s="2" customFormat="1" x14ac:dyDescent="0.25">
      <c r="A47" s="115"/>
      <c r="B47" s="116"/>
      <c r="C47" s="117"/>
      <c r="D47" s="117"/>
      <c r="E47" s="118"/>
      <c r="F47" s="1"/>
    </row>
    <row r="48" spans="1:6" s="2" customFormat="1" ht="46.5" customHeight="1" x14ac:dyDescent="0.25">
      <c r="A48" s="115">
        <v>45792</v>
      </c>
      <c r="B48" s="116">
        <v>1280.6600000000001</v>
      </c>
      <c r="C48" s="117" t="s">
        <v>159</v>
      </c>
      <c r="D48" s="119" t="s">
        <v>160</v>
      </c>
      <c r="E48" s="118" t="s">
        <v>134</v>
      </c>
      <c r="F48" s="1"/>
    </row>
    <row r="49" spans="1:6" s="2" customFormat="1" x14ac:dyDescent="0.25">
      <c r="A49" s="115"/>
      <c r="B49" s="116"/>
      <c r="C49" s="117"/>
      <c r="D49" s="117"/>
      <c r="E49" s="118"/>
      <c r="F49" s="1"/>
    </row>
    <row r="50" spans="1:6" s="2" customFormat="1" ht="25" x14ac:dyDescent="0.25">
      <c r="A50" s="115">
        <v>45834</v>
      </c>
      <c r="B50" s="116">
        <v>2280.83</v>
      </c>
      <c r="C50" s="117" t="s">
        <v>161</v>
      </c>
      <c r="D50" s="117" t="s">
        <v>162</v>
      </c>
      <c r="E50" s="118" t="s">
        <v>163</v>
      </c>
      <c r="F50" s="1"/>
    </row>
    <row r="51" spans="1:6" s="2" customFormat="1" x14ac:dyDescent="0.25">
      <c r="A51" s="115"/>
      <c r="B51" s="116"/>
      <c r="C51" s="117"/>
      <c r="D51" s="117"/>
      <c r="E51" s="118"/>
      <c r="F51" s="1"/>
    </row>
    <row r="52" spans="1:6" s="2" customFormat="1" x14ac:dyDescent="0.25">
      <c r="A52" s="115">
        <v>45838</v>
      </c>
      <c r="B52" s="116">
        <v>819.99</v>
      </c>
      <c r="C52" s="117" t="s">
        <v>164</v>
      </c>
      <c r="D52" s="117" t="s">
        <v>165</v>
      </c>
      <c r="E52" s="118" t="s">
        <v>157</v>
      </c>
      <c r="F52" s="1"/>
    </row>
    <row r="53" spans="1:6" s="2" customFormat="1" x14ac:dyDescent="0.25">
      <c r="A53" s="115"/>
      <c r="B53" s="116"/>
      <c r="C53" s="117"/>
      <c r="D53" s="117"/>
      <c r="E53" s="118"/>
      <c r="F53" s="1"/>
    </row>
    <row r="54" spans="1:6" s="2" customFormat="1" x14ac:dyDescent="0.25">
      <c r="A54" s="115"/>
      <c r="B54" s="116"/>
      <c r="C54" s="117"/>
      <c r="D54" s="117"/>
      <c r="E54" s="118"/>
      <c r="F54" s="1"/>
    </row>
    <row r="55" spans="1:6" s="2" customFormat="1" hidden="1" x14ac:dyDescent="0.25">
      <c r="A55" s="106"/>
      <c r="B55" s="107"/>
      <c r="C55" s="108"/>
      <c r="D55" s="108"/>
      <c r="E55" s="109"/>
      <c r="F55" s="1"/>
    </row>
    <row r="56" spans="1:6" ht="19.5" customHeight="1" x14ac:dyDescent="0.25">
      <c r="A56" s="70" t="s">
        <v>166</v>
      </c>
      <c r="B56" s="71">
        <f>SUM(B26:B55)</f>
        <v>14629.25</v>
      </c>
      <c r="C56" s="126" t="str">
        <f>IF(SUBTOTAL(3,B26:B55)=SUBTOTAL(103,B26:B55),'Summary and sign-off'!$A$48,'Summary and sign-off'!$A$49)</f>
        <v>Check - there are no hidden rows with data</v>
      </c>
      <c r="D56" s="142" t="str">
        <f>IF('Summary and sign-off'!F56='Summary and sign-off'!F54,'Summary and sign-off'!A51,'Summary and sign-off'!A50)</f>
        <v>Check - each entry provides sufficient information</v>
      </c>
      <c r="E56" s="142"/>
      <c r="F56" s="17"/>
    </row>
    <row r="57" spans="1:6" ht="10.5" customHeight="1" x14ac:dyDescent="0.3">
      <c r="A57" s="17"/>
      <c r="B57" s="19"/>
      <c r="C57" s="17"/>
      <c r="D57" s="17"/>
      <c r="E57" s="17"/>
      <c r="F57" s="17"/>
    </row>
    <row r="58" spans="1:6" ht="24.75" customHeight="1" x14ac:dyDescent="0.25">
      <c r="A58" s="144" t="s">
        <v>167</v>
      </c>
      <c r="B58" s="144"/>
      <c r="C58" s="144"/>
      <c r="D58" s="144"/>
      <c r="E58" s="144"/>
      <c r="F58" s="17"/>
    </row>
    <row r="59" spans="1:6" ht="27" customHeight="1" x14ac:dyDescent="0.25">
      <c r="A59" s="24" t="s">
        <v>120</v>
      </c>
      <c r="B59" s="24" t="s">
        <v>63</v>
      </c>
      <c r="C59" s="24" t="s">
        <v>168</v>
      </c>
      <c r="D59" s="24" t="s">
        <v>169</v>
      </c>
      <c r="E59" s="24" t="s">
        <v>124</v>
      </c>
      <c r="F59" s="28"/>
    </row>
    <row r="60" spans="1:6" s="2" customFormat="1" x14ac:dyDescent="0.25">
      <c r="A60" s="115">
        <v>45510</v>
      </c>
      <c r="B60" s="116">
        <v>39.130000000000003</v>
      </c>
      <c r="C60" s="117" t="s">
        <v>170</v>
      </c>
      <c r="D60" s="117" t="s">
        <v>171</v>
      </c>
      <c r="E60" s="118" t="s">
        <v>146</v>
      </c>
      <c r="F60" s="1"/>
    </row>
    <row r="61" spans="1:6" s="2" customFormat="1" x14ac:dyDescent="0.25">
      <c r="A61" s="115">
        <v>45628</v>
      </c>
      <c r="B61" s="116">
        <v>44.44</v>
      </c>
      <c r="C61" s="117" t="s">
        <v>172</v>
      </c>
      <c r="D61" s="117" t="s">
        <v>173</v>
      </c>
      <c r="E61" s="118" t="s">
        <v>174</v>
      </c>
      <c r="F61" s="1"/>
    </row>
    <row r="62" spans="1:6" s="2" customFormat="1" x14ac:dyDescent="0.25">
      <c r="A62" s="115">
        <v>45821</v>
      </c>
      <c r="B62" s="116">
        <v>130.91999999999999</v>
      </c>
      <c r="C62" s="117" t="s">
        <v>175</v>
      </c>
      <c r="D62" s="117" t="s">
        <v>173</v>
      </c>
      <c r="E62" s="118" t="s">
        <v>146</v>
      </c>
      <c r="F62" s="1"/>
    </row>
    <row r="63" spans="1:6" s="2" customFormat="1" x14ac:dyDescent="0.25">
      <c r="A63" s="115"/>
      <c r="B63" s="116"/>
      <c r="C63" s="117"/>
      <c r="D63" s="117"/>
      <c r="E63" s="118"/>
      <c r="F63" s="1"/>
    </row>
    <row r="64" spans="1:6" s="2" customFormat="1" x14ac:dyDescent="0.25">
      <c r="A64" s="115"/>
      <c r="B64" s="116"/>
      <c r="C64" s="117"/>
      <c r="D64" s="117"/>
      <c r="E64" s="118"/>
      <c r="F64" s="1"/>
    </row>
    <row r="65" spans="1:6" s="2" customFormat="1" x14ac:dyDescent="0.25">
      <c r="A65" s="115"/>
      <c r="B65" s="116"/>
      <c r="C65" s="117"/>
      <c r="D65" s="117"/>
      <c r="E65" s="118"/>
      <c r="F65" s="1"/>
    </row>
    <row r="66" spans="1:6" s="2" customFormat="1" x14ac:dyDescent="0.25">
      <c r="A66" s="115"/>
      <c r="B66" s="116"/>
      <c r="C66" s="117"/>
      <c r="D66" s="117"/>
      <c r="E66" s="118"/>
      <c r="F66" s="1"/>
    </row>
    <row r="67" spans="1:6" s="2" customFormat="1" x14ac:dyDescent="0.25">
      <c r="A67" s="115"/>
      <c r="B67" s="116"/>
      <c r="C67" s="117"/>
      <c r="D67" s="117"/>
      <c r="E67" s="118"/>
      <c r="F67" s="1"/>
    </row>
    <row r="68" spans="1:6" s="2" customFormat="1" hidden="1" x14ac:dyDescent="0.25">
      <c r="A68" s="93"/>
      <c r="B68" s="94"/>
      <c r="C68" s="95"/>
      <c r="D68" s="95"/>
      <c r="E68" s="96"/>
      <c r="F68" s="1"/>
    </row>
    <row r="69" spans="1:6" ht="19.5" customHeight="1" x14ac:dyDescent="0.25">
      <c r="A69" s="70" t="s">
        <v>176</v>
      </c>
      <c r="B69" s="71">
        <f>SUM(B60:B68)</f>
        <v>214.48999999999998</v>
      </c>
      <c r="C69" s="126" t="str">
        <f>IF(SUBTOTAL(3,B60:B68)=SUBTOTAL(103,B60:B68),'Summary and sign-off'!$A$48,'Summary and sign-off'!$A$49)</f>
        <v>Check - there are no hidden rows with data</v>
      </c>
      <c r="D69" s="142" t="str">
        <f>IF('Summary and sign-off'!F57='Summary and sign-off'!F54,'Summary and sign-off'!A51,'Summary and sign-off'!A50)</f>
        <v>Check - each entry provides sufficient information</v>
      </c>
      <c r="E69" s="142"/>
      <c r="F69" s="17"/>
    </row>
    <row r="70" spans="1:6" ht="10.5" customHeight="1" x14ac:dyDescent="0.3">
      <c r="A70" s="17"/>
      <c r="B70" s="56"/>
      <c r="C70" s="19"/>
      <c r="D70" s="17"/>
      <c r="E70" s="17"/>
      <c r="F70" s="17"/>
    </row>
    <row r="71" spans="1:6" ht="34.5" customHeight="1" x14ac:dyDescent="0.25">
      <c r="A71" s="31" t="s">
        <v>177</v>
      </c>
      <c r="B71" s="57">
        <f>B22+B56+B69</f>
        <v>18338.7</v>
      </c>
      <c r="C71" s="32"/>
      <c r="D71" s="32"/>
      <c r="E71" s="32"/>
      <c r="F71" s="17"/>
    </row>
    <row r="72" spans="1:6" ht="13" x14ac:dyDescent="0.3">
      <c r="A72" s="17"/>
      <c r="B72" s="19"/>
      <c r="C72" s="17"/>
      <c r="D72" s="17"/>
      <c r="E72" s="17"/>
      <c r="F72" s="17"/>
    </row>
    <row r="73" spans="1:6" ht="13" x14ac:dyDescent="0.3">
      <c r="A73" s="18" t="s">
        <v>74</v>
      </c>
      <c r="B73" s="19"/>
      <c r="C73" s="17"/>
      <c r="D73" s="17"/>
      <c r="E73" s="17"/>
      <c r="F73" s="17"/>
    </row>
    <row r="74" spans="1:6" ht="12.65" customHeight="1" x14ac:dyDescent="0.25">
      <c r="A74" s="20" t="s">
        <v>178</v>
      </c>
      <c r="F74" s="17"/>
    </row>
    <row r="75" spans="1:6" ht="13" customHeight="1" x14ac:dyDescent="0.25">
      <c r="A75" s="20" t="s">
        <v>179</v>
      </c>
      <c r="B75" s="17"/>
      <c r="D75" s="17"/>
      <c r="F75" s="17"/>
    </row>
    <row r="76" spans="1:6" x14ac:dyDescent="0.25">
      <c r="A76" s="20" t="s">
        <v>180</v>
      </c>
      <c r="F76" s="17"/>
    </row>
    <row r="77" spans="1:6" ht="13" x14ac:dyDescent="0.3">
      <c r="A77" s="20" t="s">
        <v>80</v>
      </c>
      <c r="B77" s="19"/>
      <c r="C77" s="17"/>
      <c r="D77" s="17"/>
      <c r="E77" s="17"/>
      <c r="F77" s="17"/>
    </row>
    <row r="78" spans="1:6" ht="13" customHeight="1" x14ac:dyDescent="0.25">
      <c r="A78" s="20" t="s">
        <v>181</v>
      </c>
      <c r="B78" s="17"/>
      <c r="D78" s="17"/>
      <c r="F78" s="17"/>
    </row>
    <row r="79" spans="1:6" x14ac:dyDescent="0.25">
      <c r="A79" s="20" t="s">
        <v>182</v>
      </c>
      <c r="F79" s="17"/>
    </row>
    <row r="80" spans="1:6" x14ac:dyDescent="0.25">
      <c r="A80" s="20" t="s">
        <v>183</v>
      </c>
      <c r="B80" s="20"/>
      <c r="C80" s="20"/>
      <c r="D80" s="20"/>
      <c r="F80" s="17"/>
    </row>
    <row r="81" spans="1:6" x14ac:dyDescent="0.25">
      <c r="A81" s="26"/>
      <c r="B81" s="17"/>
      <c r="C81" s="17"/>
      <c r="D81" s="17"/>
      <c r="E81" s="17"/>
      <c r="F81" s="17"/>
    </row>
    <row r="82" spans="1:6" hidden="1" x14ac:dyDescent="0.25">
      <c r="A82" s="26"/>
      <c r="B82" s="17"/>
      <c r="C82" s="17"/>
      <c r="D82" s="17"/>
      <c r="E82" s="17"/>
      <c r="F82" s="17"/>
    </row>
    <row r="83" spans="1:6" x14ac:dyDescent="0.25"/>
    <row r="84" spans="1:6" x14ac:dyDescent="0.25"/>
    <row r="85" spans="1:6" x14ac:dyDescent="0.25"/>
    <row r="86" spans="1:6" x14ac:dyDescent="0.25"/>
    <row r="87" spans="1:6" ht="12.75" hidden="1" customHeight="1" x14ac:dyDescent="0.25"/>
    <row r="88" spans="1:6" x14ac:dyDescent="0.25"/>
    <row r="89" spans="1:6" x14ac:dyDescent="0.25"/>
    <row r="90" spans="1:6" hidden="1" x14ac:dyDescent="0.25">
      <c r="A90" s="26"/>
      <c r="B90" s="17"/>
      <c r="C90" s="17"/>
      <c r="D90" s="17"/>
      <c r="E90" s="17"/>
      <c r="F90" s="17"/>
    </row>
    <row r="91" spans="1:6" hidden="1" x14ac:dyDescent="0.25">
      <c r="A91" s="26"/>
      <c r="B91" s="17"/>
      <c r="C91" s="17"/>
      <c r="D91" s="17"/>
      <c r="E91" s="17"/>
      <c r="F91" s="17"/>
    </row>
    <row r="92" spans="1:6" hidden="1" x14ac:dyDescent="0.25">
      <c r="A92" s="26"/>
      <c r="B92" s="17"/>
      <c r="C92" s="17"/>
      <c r="D92" s="17"/>
      <c r="E92" s="17"/>
      <c r="F92" s="17"/>
    </row>
    <row r="93" spans="1:6" hidden="1" x14ac:dyDescent="0.25">
      <c r="A93" s="26"/>
      <c r="B93" s="17"/>
      <c r="C93" s="17"/>
      <c r="D93" s="17"/>
      <c r="E93" s="17"/>
      <c r="F93" s="17"/>
    </row>
    <row r="94" spans="1:6" hidden="1" x14ac:dyDescent="0.25">
      <c r="A94" s="26"/>
      <c r="B94" s="17"/>
      <c r="C94" s="17"/>
      <c r="D94" s="17"/>
      <c r="E94" s="17"/>
      <c r="F94" s="17"/>
    </row>
    <row r="95" spans="1:6" x14ac:dyDescent="0.25"/>
    <row r="96" spans="1: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sheetData>
  <sheetProtection sheet="1" formatCells="0" formatRows="0" insertColumns="0" insertRows="0" deleteRows="0"/>
  <mergeCells count="15">
    <mergeCell ref="B7:E7"/>
    <mergeCell ref="B5:E5"/>
    <mergeCell ref="D69:E69"/>
    <mergeCell ref="A1:E1"/>
    <mergeCell ref="A24:E24"/>
    <mergeCell ref="A58:E58"/>
    <mergeCell ref="B2:E2"/>
    <mergeCell ref="B3:E3"/>
    <mergeCell ref="B4:E4"/>
    <mergeCell ref="A8:E8"/>
    <mergeCell ref="A9:E9"/>
    <mergeCell ref="B6:E6"/>
    <mergeCell ref="D22:E22"/>
    <mergeCell ref="D56:E56"/>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A27 A49:A55 A12 A21 A68"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59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60:A67 A13:A20 A28:A48"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B60:B68 B12:B21 B26:B55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D30" sqref="D30"/>
    </sheetView>
  </sheetViews>
  <sheetFormatPr defaultColWidth="0" defaultRowHeight="12.5" zeroHeight="1" x14ac:dyDescent="0.25"/>
  <cols>
    <col min="1" max="1" width="35.7265625" customWidth="1"/>
    <col min="2" max="2" width="14.26953125" customWidth="1"/>
    <col min="3" max="3" width="71.453125" customWidth="1"/>
    <col min="4" max="4" width="50" customWidth="1"/>
    <col min="5" max="5" width="21.453125" customWidth="1"/>
    <col min="6" max="6" width="39.26953125" customWidth="1"/>
    <col min="7" max="10" width="9.1796875" hidden="1" customWidth="1"/>
    <col min="11" max="13" width="0" hidden="1" customWidth="1"/>
  </cols>
  <sheetData>
    <row r="1" spans="1:6" ht="26.25" customHeight="1" x14ac:dyDescent="0.25">
      <c r="A1" s="143" t="s">
        <v>111</v>
      </c>
      <c r="B1" s="143"/>
      <c r="C1" s="143"/>
      <c r="D1" s="143"/>
      <c r="E1" s="143"/>
    </row>
    <row r="2" spans="1:6" ht="21" customHeight="1" x14ac:dyDescent="0.25">
      <c r="A2" s="3" t="s">
        <v>112</v>
      </c>
      <c r="B2" s="141" t="str">
        <f>'Summary and sign-off'!B2:F2</f>
        <v xml:space="preserve">MENTAL HEALTH AND WELLBEING COMMISSION </v>
      </c>
      <c r="C2" s="141"/>
      <c r="D2" s="141"/>
      <c r="E2" s="141"/>
    </row>
    <row r="3" spans="1:6" ht="31" x14ac:dyDescent="0.25">
      <c r="A3" s="3" t="s">
        <v>113</v>
      </c>
      <c r="B3" s="141" t="str">
        <f>'Summary and sign-off'!B3:F3</f>
        <v xml:space="preserve">KAREN ORSBORN </v>
      </c>
      <c r="C3" s="141"/>
      <c r="D3" s="141"/>
      <c r="E3" s="141"/>
    </row>
    <row r="4" spans="1:6" ht="21" customHeight="1" x14ac:dyDescent="0.25">
      <c r="A4" s="3" t="s">
        <v>114</v>
      </c>
      <c r="B4" s="141">
        <f>'Summary and sign-off'!B4:F4</f>
        <v>45474</v>
      </c>
      <c r="C4" s="141"/>
      <c r="D4" s="141"/>
      <c r="E4" s="141"/>
    </row>
    <row r="5" spans="1:6" ht="21" customHeight="1" x14ac:dyDescent="0.25">
      <c r="A5" s="3" t="s">
        <v>115</v>
      </c>
      <c r="B5" s="141">
        <f>'Summary and sign-off'!B5:F5</f>
        <v>45838</v>
      </c>
      <c r="C5" s="141"/>
      <c r="D5" s="141"/>
      <c r="E5" s="141"/>
    </row>
    <row r="6" spans="1:6" ht="21" customHeight="1" x14ac:dyDescent="0.25">
      <c r="A6" s="3" t="s">
        <v>116</v>
      </c>
      <c r="B6" s="136" t="s">
        <v>82</v>
      </c>
      <c r="C6" s="136"/>
      <c r="D6" s="136"/>
      <c r="E6" s="136"/>
    </row>
    <row r="7" spans="1:6" ht="21" customHeight="1" x14ac:dyDescent="0.25">
      <c r="A7" s="3" t="s">
        <v>56</v>
      </c>
      <c r="B7" s="136" t="s">
        <v>84</v>
      </c>
      <c r="C7" s="136"/>
      <c r="D7" s="136"/>
      <c r="E7" s="136"/>
    </row>
    <row r="8" spans="1:6" ht="35.25" customHeight="1" x14ac:dyDescent="0.35">
      <c r="A8" s="152" t="s">
        <v>184</v>
      </c>
      <c r="B8" s="152"/>
      <c r="C8" s="153"/>
      <c r="D8" s="153"/>
      <c r="E8" s="153"/>
      <c r="F8" s="27"/>
    </row>
    <row r="9" spans="1:6" ht="35.25" customHeight="1" x14ac:dyDescent="0.35">
      <c r="A9" s="150" t="s">
        <v>185</v>
      </c>
      <c r="B9" s="151"/>
      <c r="C9" s="151"/>
      <c r="D9" s="151"/>
      <c r="E9" s="151"/>
      <c r="F9" s="27"/>
    </row>
    <row r="10" spans="1:6" ht="27" customHeight="1" x14ac:dyDescent="0.25">
      <c r="A10" s="24" t="s">
        <v>186</v>
      </c>
      <c r="B10" s="24" t="s">
        <v>63</v>
      </c>
      <c r="C10" s="24" t="s">
        <v>187</v>
      </c>
      <c r="D10" s="24" t="s">
        <v>188</v>
      </c>
      <c r="E10" s="24" t="s">
        <v>124</v>
      </c>
      <c r="F10" s="20"/>
    </row>
    <row r="11" spans="1:6" s="2" customFormat="1" x14ac:dyDescent="0.25">
      <c r="A11" s="119">
        <v>45733</v>
      </c>
      <c r="B11" s="116">
        <v>55.52</v>
      </c>
      <c r="C11" s="120" t="s">
        <v>189</v>
      </c>
      <c r="D11" s="120" t="s">
        <v>190</v>
      </c>
      <c r="E11" s="121" t="s">
        <v>157</v>
      </c>
    </row>
    <row r="12" spans="1:6" s="2" customFormat="1" x14ac:dyDescent="0.25">
      <c r="A12" s="115"/>
      <c r="B12" s="116"/>
      <c r="C12" s="120"/>
      <c r="D12" s="120"/>
      <c r="E12" s="121"/>
    </row>
    <row r="13" spans="1:6" s="2" customFormat="1" x14ac:dyDescent="0.25">
      <c r="A13" s="115"/>
      <c r="B13" s="116"/>
      <c r="C13" s="120"/>
      <c r="D13" s="120"/>
      <c r="E13" s="121"/>
    </row>
    <row r="14" spans="1:6" s="2" customFormat="1" x14ac:dyDescent="0.25">
      <c r="A14" s="115"/>
      <c r="B14" s="116"/>
      <c r="C14" s="120"/>
      <c r="D14" s="120"/>
      <c r="E14" s="121"/>
    </row>
    <row r="15" spans="1:6" s="2" customFormat="1" x14ac:dyDescent="0.25">
      <c r="A15" s="115"/>
      <c r="B15" s="116"/>
      <c r="C15" s="120"/>
      <c r="D15" s="120"/>
      <c r="E15" s="121"/>
    </row>
    <row r="16" spans="1:6" s="2" customFormat="1" x14ac:dyDescent="0.25">
      <c r="A16" s="115"/>
      <c r="B16" s="116"/>
      <c r="C16" s="120"/>
      <c r="D16" s="120"/>
      <c r="E16" s="121"/>
    </row>
    <row r="17" spans="1:6" s="2" customFormat="1" x14ac:dyDescent="0.25">
      <c r="A17" s="115"/>
      <c r="B17" s="116"/>
      <c r="C17" s="120"/>
      <c r="D17" s="120"/>
      <c r="E17" s="121"/>
    </row>
    <row r="18" spans="1:6" s="2" customFormat="1" x14ac:dyDescent="0.25">
      <c r="A18" s="115"/>
      <c r="B18" s="116"/>
      <c r="C18" s="120"/>
      <c r="D18" s="120"/>
      <c r="E18" s="121"/>
    </row>
    <row r="19" spans="1:6" s="2" customFormat="1" x14ac:dyDescent="0.25">
      <c r="A19" s="115"/>
      <c r="B19" s="116"/>
      <c r="C19" s="120"/>
      <c r="D19" s="120"/>
      <c r="E19" s="121"/>
    </row>
    <row r="20" spans="1:6" s="2" customFormat="1" x14ac:dyDescent="0.25">
      <c r="A20" s="115"/>
      <c r="B20" s="116"/>
      <c r="C20" s="120"/>
      <c r="D20" s="120"/>
      <c r="E20" s="121"/>
    </row>
    <row r="21" spans="1:6" s="2" customFormat="1" x14ac:dyDescent="0.25">
      <c r="A21" s="115"/>
      <c r="B21" s="116"/>
      <c r="C21" s="120"/>
      <c r="D21" s="120"/>
      <c r="E21" s="121"/>
    </row>
    <row r="22" spans="1:6" s="2" customFormat="1" x14ac:dyDescent="0.25">
      <c r="A22" s="119"/>
      <c r="B22" s="116"/>
      <c r="C22" s="120"/>
      <c r="D22" s="120"/>
      <c r="E22" s="121"/>
    </row>
    <row r="23" spans="1:6" s="2" customFormat="1" x14ac:dyDescent="0.25">
      <c r="A23" s="119"/>
      <c r="B23" s="116"/>
      <c r="C23" s="120"/>
      <c r="D23" s="120"/>
      <c r="E23" s="121"/>
    </row>
    <row r="24" spans="1:6" s="2" customFormat="1" ht="11.25" hidden="1" customHeight="1" x14ac:dyDescent="0.25">
      <c r="A24" s="97"/>
      <c r="B24" s="94"/>
      <c r="C24" s="98"/>
      <c r="D24" s="98"/>
      <c r="E24" s="99"/>
    </row>
    <row r="25" spans="1:6" ht="34.5" customHeight="1" x14ac:dyDescent="0.25">
      <c r="A25" s="52" t="s">
        <v>191</v>
      </c>
      <c r="B25" s="61">
        <f>SUM(B11:B24)</f>
        <v>55.52</v>
      </c>
      <c r="C25" s="69" t="str">
        <f>IF(SUBTOTAL(3,B11:B24)=SUBTOTAL(103,B11:B24),'Summary and sign-off'!$A$48,'Summary and sign-off'!$A$49)</f>
        <v>Check - there are no hidden rows with data</v>
      </c>
      <c r="D25" s="142" t="str">
        <f>IF('Summary and sign-off'!F58='Summary and sign-off'!F54,'Summary and sign-off'!A51,'Summary and sign-off'!A50)</f>
        <v>Check - each entry provides sufficient information</v>
      </c>
      <c r="E25" s="142"/>
      <c r="F25" s="2"/>
    </row>
    <row r="26" spans="1:6" ht="13" x14ac:dyDescent="0.3">
      <c r="A26" s="18"/>
      <c r="B26" s="17"/>
      <c r="C26" s="17"/>
      <c r="D26" s="17"/>
      <c r="E26" s="17"/>
    </row>
    <row r="27" spans="1:6" ht="13" x14ac:dyDescent="0.3">
      <c r="A27" s="18" t="s">
        <v>74</v>
      </c>
      <c r="B27" s="19"/>
      <c r="C27" s="17"/>
      <c r="D27" s="17"/>
      <c r="E27" s="17"/>
    </row>
    <row r="28" spans="1:6" ht="12.75" customHeight="1" x14ac:dyDescent="0.25">
      <c r="A28" s="20" t="s">
        <v>192</v>
      </c>
      <c r="B28" s="20"/>
      <c r="C28" s="20"/>
      <c r="D28" s="20"/>
      <c r="E28" s="20"/>
    </row>
    <row r="29" spans="1:6" x14ac:dyDescent="0.25">
      <c r="A29" s="20" t="s">
        <v>193</v>
      </c>
      <c r="B29" s="20"/>
      <c r="C29" s="28"/>
      <c r="D29" s="28"/>
      <c r="E29" s="28"/>
    </row>
    <row r="30" spans="1:6" ht="13" x14ac:dyDescent="0.3">
      <c r="A30" s="20" t="s">
        <v>80</v>
      </c>
      <c r="B30" s="19"/>
      <c r="C30" s="17"/>
      <c r="D30" s="17"/>
      <c r="E30" s="17"/>
      <c r="F30" s="17"/>
    </row>
    <row r="31" spans="1:6" x14ac:dyDescent="0.25">
      <c r="A31" s="20" t="s">
        <v>194</v>
      </c>
      <c r="B31" s="20"/>
      <c r="C31" s="28"/>
      <c r="D31" s="28"/>
      <c r="E31" s="28"/>
    </row>
    <row r="32" spans="1:6" ht="12.75" customHeight="1" x14ac:dyDescent="0.25">
      <c r="A32" s="20" t="s">
        <v>195</v>
      </c>
      <c r="B32" s="20"/>
      <c r="C32" s="22"/>
      <c r="D32" s="22"/>
      <c r="E32" s="22"/>
    </row>
    <row r="33" spans="1:5" x14ac:dyDescent="0.25">
      <c r="A33" s="17"/>
      <c r="B33" s="17"/>
      <c r="C33" s="17"/>
      <c r="D33" s="17"/>
      <c r="E33" s="17"/>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zoomScaleNormal="100" workbookViewId="0">
      <selection activeCell="B7" sqref="B7:E7"/>
    </sheetView>
  </sheetViews>
  <sheetFormatPr defaultColWidth="0" defaultRowHeight="12.5" zeroHeight="1" x14ac:dyDescent="0.25"/>
  <cols>
    <col min="1" max="1" width="35.7265625" customWidth="1"/>
    <col min="2" max="2" width="14.26953125" customWidth="1"/>
    <col min="3" max="3" width="71.453125" customWidth="1"/>
    <col min="4" max="4" width="50" customWidth="1"/>
    <col min="5" max="5" width="21.453125" customWidth="1"/>
    <col min="6" max="6" width="36.81640625" customWidth="1"/>
    <col min="7" max="10" width="9.1796875" hidden="1" customWidth="1"/>
    <col min="11" max="13" width="0" hidden="1" customWidth="1"/>
    <col min="14" max="16384" width="9.1796875" hidden="1"/>
  </cols>
  <sheetData>
    <row r="1" spans="1:6" ht="26.25" customHeight="1" x14ac:dyDescent="0.25">
      <c r="A1" s="143" t="s">
        <v>111</v>
      </c>
      <c r="B1" s="143"/>
      <c r="C1" s="143"/>
      <c r="D1" s="143"/>
      <c r="E1" s="143"/>
    </row>
    <row r="2" spans="1:6" ht="21" customHeight="1" x14ac:dyDescent="0.25">
      <c r="A2" s="3" t="s">
        <v>112</v>
      </c>
      <c r="B2" s="141" t="str">
        <f>'Summary and sign-off'!B2:F2</f>
        <v xml:space="preserve">MENTAL HEALTH AND WELLBEING COMMISSION </v>
      </c>
      <c r="C2" s="141"/>
      <c r="D2" s="141"/>
      <c r="E2" s="141"/>
    </row>
    <row r="3" spans="1:6" ht="31" x14ac:dyDescent="0.25">
      <c r="A3" s="3" t="s">
        <v>196</v>
      </c>
      <c r="B3" s="141" t="str">
        <f>'Summary and sign-off'!B3:F3</f>
        <v xml:space="preserve">KAREN ORSBORN </v>
      </c>
      <c r="C3" s="141"/>
      <c r="D3" s="141"/>
      <c r="E3" s="141"/>
    </row>
    <row r="4" spans="1:6" ht="21" customHeight="1" x14ac:dyDescent="0.25">
      <c r="A4" s="3" t="s">
        <v>114</v>
      </c>
      <c r="B4" s="141">
        <f>'Summary and sign-off'!B4:F4</f>
        <v>45474</v>
      </c>
      <c r="C4" s="141"/>
      <c r="D4" s="141"/>
      <c r="E4" s="141"/>
    </row>
    <row r="5" spans="1:6" ht="21" customHeight="1" x14ac:dyDescent="0.25">
      <c r="A5" s="3" t="s">
        <v>115</v>
      </c>
      <c r="B5" s="141">
        <f>'Summary and sign-off'!B5:F5</f>
        <v>45838</v>
      </c>
      <c r="C5" s="141"/>
      <c r="D5" s="141"/>
      <c r="E5" s="141"/>
    </row>
    <row r="6" spans="1:6" ht="21" customHeight="1" x14ac:dyDescent="0.25">
      <c r="A6" s="3" t="s">
        <v>116</v>
      </c>
      <c r="B6" s="136" t="s">
        <v>82</v>
      </c>
      <c r="C6" s="136"/>
      <c r="D6" s="136"/>
      <c r="E6" s="136"/>
      <c r="F6" s="23"/>
    </row>
    <row r="7" spans="1:6" ht="21" customHeight="1" x14ac:dyDescent="0.25">
      <c r="A7" s="3" t="s">
        <v>56</v>
      </c>
      <c r="B7" s="136" t="s">
        <v>84</v>
      </c>
      <c r="C7" s="136"/>
      <c r="D7" s="136"/>
      <c r="E7" s="136"/>
      <c r="F7" s="23"/>
    </row>
    <row r="8" spans="1:6" ht="35.25" customHeight="1" x14ac:dyDescent="0.25">
      <c r="A8" s="146" t="s">
        <v>197</v>
      </c>
      <c r="B8" s="146"/>
      <c r="C8" s="153"/>
      <c r="D8" s="153"/>
      <c r="E8" s="153"/>
    </row>
    <row r="9" spans="1:6" ht="35.25" customHeight="1" x14ac:dyDescent="0.25">
      <c r="A9" s="154" t="s">
        <v>198</v>
      </c>
      <c r="B9" s="155"/>
      <c r="C9" s="155"/>
      <c r="D9" s="155"/>
      <c r="E9" s="155"/>
    </row>
    <row r="10" spans="1:6" ht="27" customHeight="1" x14ac:dyDescent="0.25">
      <c r="A10" s="24" t="s">
        <v>120</v>
      </c>
      <c r="B10" s="24" t="s">
        <v>63</v>
      </c>
      <c r="C10" s="24" t="s">
        <v>199</v>
      </c>
      <c r="D10" s="24" t="s">
        <v>200</v>
      </c>
      <c r="E10" s="24" t="s">
        <v>124</v>
      </c>
      <c r="F10" s="20"/>
    </row>
    <row r="11" spans="1:6" s="2" customFormat="1" hidden="1" x14ac:dyDescent="0.25">
      <c r="A11" s="97"/>
      <c r="B11" s="94"/>
      <c r="C11" s="98"/>
      <c r="D11" s="98"/>
      <c r="E11" s="99"/>
    </row>
    <row r="12" spans="1:6" s="2" customFormat="1" x14ac:dyDescent="0.25">
      <c r="A12" s="115">
        <v>45604</v>
      </c>
      <c r="B12" s="116">
        <v>665.22</v>
      </c>
      <c r="C12" s="120" t="s">
        <v>201</v>
      </c>
      <c r="D12" s="120" t="s">
        <v>202</v>
      </c>
      <c r="E12" s="121"/>
    </row>
    <row r="13" spans="1:6" s="2" customFormat="1" x14ac:dyDescent="0.25">
      <c r="A13" s="115">
        <v>45607</v>
      </c>
      <c r="B13" s="116">
        <v>7400</v>
      </c>
      <c r="C13" s="120" t="s">
        <v>203</v>
      </c>
      <c r="D13" s="120" t="s">
        <v>204</v>
      </c>
      <c r="E13" s="121"/>
    </row>
    <row r="14" spans="1:6" s="2" customFormat="1" x14ac:dyDescent="0.25">
      <c r="A14" s="115">
        <v>45645</v>
      </c>
      <c r="B14" s="116">
        <v>195</v>
      </c>
      <c r="C14" s="120" t="s">
        <v>205</v>
      </c>
      <c r="D14" s="120" t="s">
        <v>206</v>
      </c>
      <c r="E14" s="121"/>
    </row>
    <row r="15" spans="1:6" s="2" customFormat="1" ht="25" x14ac:dyDescent="0.25">
      <c r="A15" s="115">
        <v>45781</v>
      </c>
      <c r="B15" s="116">
        <v>495</v>
      </c>
      <c r="C15" s="133" t="s">
        <v>207</v>
      </c>
      <c r="D15" s="120" t="s">
        <v>202</v>
      </c>
      <c r="E15" s="121"/>
    </row>
    <row r="16" spans="1:6" s="2" customFormat="1" x14ac:dyDescent="0.25">
      <c r="A16" s="115"/>
      <c r="B16" s="116"/>
      <c r="C16" s="120"/>
      <c r="D16" s="120"/>
      <c r="E16" s="121"/>
    </row>
    <row r="17" spans="1:6" s="2" customFormat="1" x14ac:dyDescent="0.25">
      <c r="A17" s="115"/>
      <c r="B17" s="116"/>
      <c r="C17" s="120"/>
      <c r="D17" s="120"/>
      <c r="E17" s="121"/>
    </row>
    <row r="18" spans="1:6" s="2" customFormat="1" x14ac:dyDescent="0.25">
      <c r="A18" s="115"/>
      <c r="B18" s="116"/>
      <c r="C18" s="120"/>
      <c r="D18" s="120"/>
      <c r="E18" s="121"/>
    </row>
    <row r="19" spans="1:6" s="2" customFormat="1" x14ac:dyDescent="0.25">
      <c r="A19" s="115"/>
      <c r="B19" s="116"/>
      <c r="C19" s="120"/>
      <c r="D19" s="120"/>
      <c r="E19" s="121"/>
    </row>
    <row r="20" spans="1:6" s="2" customFormat="1" x14ac:dyDescent="0.25">
      <c r="A20" s="115"/>
      <c r="B20" s="116"/>
      <c r="C20" s="120"/>
      <c r="D20" s="120"/>
      <c r="E20" s="121"/>
    </row>
    <row r="21" spans="1:6" s="2" customFormat="1" x14ac:dyDescent="0.25">
      <c r="A21" s="115"/>
      <c r="B21" s="116"/>
      <c r="C21" s="120"/>
      <c r="D21" s="120"/>
      <c r="E21" s="121"/>
    </row>
    <row r="22" spans="1:6" s="2" customFormat="1" x14ac:dyDescent="0.25">
      <c r="A22" s="119"/>
      <c r="B22" s="116"/>
      <c r="C22" s="120"/>
      <c r="D22" s="120"/>
      <c r="E22" s="121"/>
    </row>
    <row r="23" spans="1:6" s="2" customFormat="1" x14ac:dyDescent="0.25">
      <c r="A23" s="119"/>
      <c r="B23" s="116"/>
      <c r="C23" s="120"/>
      <c r="D23" s="120"/>
      <c r="E23" s="121"/>
    </row>
    <row r="24" spans="1:6" s="2" customFormat="1" hidden="1" x14ac:dyDescent="0.25">
      <c r="A24" s="97"/>
      <c r="B24" s="94"/>
      <c r="C24" s="98"/>
      <c r="D24" s="98"/>
      <c r="E24" s="99"/>
    </row>
    <row r="25" spans="1:6" ht="34.5" customHeight="1" x14ac:dyDescent="0.25">
      <c r="A25" s="52" t="s">
        <v>208</v>
      </c>
      <c r="B25" s="61">
        <f>SUM(B11:B24)</f>
        <v>8755.2200000000012</v>
      </c>
      <c r="C25" s="69" t="str">
        <f>IF(SUBTOTAL(3,B11:B24)=SUBTOTAL(103,B11:B24),'Summary and sign-off'!$A$48,'Summary and sign-off'!$A$49)</f>
        <v>Check - there are no hidden rows with data</v>
      </c>
      <c r="D25" s="142" t="str">
        <f>IF('Summary and sign-off'!F59='Summary and sign-off'!F54,'Summary and sign-off'!A51,'Summary and sign-off'!A50)</f>
        <v>Check - each entry provides sufficient information</v>
      </c>
      <c r="E25" s="142"/>
    </row>
    <row r="26" spans="1:6" ht="14.15" customHeight="1" x14ac:dyDescent="0.25">
      <c r="B26" s="17"/>
      <c r="C26" s="17"/>
      <c r="D26" s="17"/>
      <c r="E26" s="17"/>
    </row>
    <row r="27" spans="1:6" ht="13" x14ac:dyDescent="0.3">
      <c r="A27" s="18" t="s">
        <v>209</v>
      </c>
      <c r="B27" s="17"/>
      <c r="C27" s="17"/>
      <c r="D27" s="17"/>
      <c r="E27" s="17"/>
    </row>
    <row r="28" spans="1:6" ht="12.65" customHeight="1" x14ac:dyDescent="0.25">
      <c r="A28" s="20" t="s">
        <v>178</v>
      </c>
      <c r="B28" s="17"/>
      <c r="C28" s="17"/>
      <c r="D28" s="17"/>
      <c r="E28" s="17"/>
    </row>
    <row r="29" spans="1:6" ht="13" x14ac:dyDescent="0.3">
      <c r="A29" s="20" t="s">
        <v>80</v>
      </c>
      <c r="B29" s="19"/>
      <c r="C29" s="17"/>
      <c r="D29" s="17"/>
      <c r="E29" s="17"/>
      <c r="F29" s="17"/>
    </row>
    <row r="30" spans="1:6" x14ac:dyDescent="0.25">
      <c r="A30" s="20" t="s">
        <v>194</v>
      </c>
      <c r="C30" s="17"/>
      <c r="D30" s="17"/>
      <c r="E30" s="17"/>
      <c r="F30" s="17"/>
    </row>
    <row r="31" spans="1:6" ht="12.75" customHeight="1" x14ac:dyDescent="0.25">
      <c r="A31" s="20" t="s">
        <v>195</v>
      </c>
      <c r="B31" s="25"/>
      <c r="C31" s="22"/>
      <c r="D31" s="22"/>
      <c r="E31" s="22"/>
      <c r="F31" s="22"/>
    </row>
    <row r="32" spans="1:6" x14ac:dyDescent="0.25">
      <c r="B32" s="26"/>
      <c r="C32" s="17"/>
      <c r="D32" s="17"/>
      <c r="E32" s="17"/>
    </row>
    <row r="33" spans="1:5" hidden="1" x14ac:dyDescent="0.25">
      <c r="A33" s="17"/>
      <c r="B33" s="17"/>
      <c r="C33" s="17"/>
      <c r="D33" s="17"/>
    </row>
    <row r="34" spans="1:5" ht="12.75" hidden="1" customHeight="1" x14ac:dyDescent="0.25"/>
    <row r="35" spans="1:5" hidden="1" x14ac:dyDescent="0.25">
      <c r="A35" s="17"/>
      <c r="B35" s="17"/>
      <c r="C35" s="17"/>
      <c r="D35" s="17"/>
      <c r="E35" s="17"/>
    </row>
    <row r="36" spans="1:5" hidden="1" x14ac:dyDescent="0.25">
      <c r="A36" s="17"/>
      <c r="B36" s="17"/>
      <c r="C36" s="17"/>
      <c r="D36" s="17"/>
      <c r="E36" s="17"/>
    </row>
    <row r="37" spans="1:5" hidden="1" x14ac:dyDescent="0.25">
      <c r="A37" s="17"/>
      <c r="B37" s="17"/>
      <c r="C37" s="17"/>
      <c r="D37" s="17"/>
      <c r="E37" s="17"/>
    </row>
    <row r="38" spans="1:5" hidden="1" x14ac:dyDescent="0.25">
      <c r="A38" s="17"/>
      <c r="B38" s="17"/>
      <c r="C38" s="17"/>
      <c r="D38" s="17"/>
      <c r="E38" s="17"/>
    </row>
    <row r="39" spans="1:5" hidden="1" x14ac:dyDescent="0.25">
      <c r="A39" s="17"/>
      <c r="B39" s="17"/>
      <c r="C39" s="17"/>
      <c r="D39" s="17"/>
      <c r="E39" s="17"/>
    </row>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zoomScaleNormal="100" workbookViewId="0">
      <selection activeCell="B7" sqref="B7:F7"/>
    </sheetView>
  </sheetViews>
  <sheetFormatPr defaultColWidth="0" defaultRowHeight="12.5" zeroHeight="1" x14ac:dyDescent="0.25"/>
  <cols>
    <col min="1" max="1" width="35.7265625" customWidth="1"/>
    <col min="2" max="2" width="46.81640625" customWidth="1"/>
    <col min="3" max="3" width="22.1796875" customWidth="1"/>
    <col min="4" max="4" width="25.453125" customWidth="1"/>
    <col min="5" max="6" width="35.7265625" customWidth="1"/>
    <col min="7" max="7" width="38" customWidth="1"/>
    <col min="8" max="10" width="9.1796875" hidden="1" customWidth="1"/>
    <col min="11" max="15" width="0" hidden="1" customWidth="1"/>
  </cols>
  <sheetData>
    <row r="1" spans="1:6" ht="26.25" customHeight="1" x14ac:dyDescent="0.25">
      <c r="A1" s="143" t="s">
        <v>210</v>
      </c>
      <c r="B1" s="143"/>
      <c r="C1" s="143"/>
      <c r="D1" s="143"/>
      <c r="E1" s="143"/>
      <c r="F1" s="143"/>
    </row>
    <row r="2" spans="1:6" ht="21" customHeight="1" x14ac:dyDescent="0.25">
      <c r="A2" s="3" t="s">
        <v>112</v>
      </c>
      <c r="B2" s="141" t="str">
        <f>'Summary and sign-off'!B2:F2</f>
        <v xml:space="preserve">MENTAL HEALTH AND WELLBEING COMMISSION </v>
      </c>
      <c r="C2" s="141"/>
      <c r="D2" s="141"/>
      <c r="E2" s="141"/>
      <c r="F2" s="141"/>
    </row>
    <row r="3" spans="1:6" ht="31" x14ac:dyDescent="0.25">
      <c r="A3" s="3" t="s">
        <v>113</v>
      </c>
      <c r="B3" s="141" t="str">
        <f>'Summary and sign-off'!B3:F3</f>
        <v xml:space="preserve">KAREN ORSBORN </v>
      </c>
      <c r="C3" s="141"/>
      <c r="D3" s="141"/>
      <c r="E3" s="141"/>
      <c r="F3" s="141"/>
    </row>
    <row r="4" spans="1:6" ht="21" customHeight="1" x14ac:dyDescent="0.25">
      <c r="A4" s="3" t="s">
        <v>114</v>
      </c>
      <c r="B4" s="141">
        <f>'Summary and sign-off'!B4:F4</f>
        <v>45474</v>
      </c>
      <c r="C4" s="141"/>
      <c r="D4" s="141"/>
      <c r="E4" s="141"/>
      <c r="F4" s="141"/>
    </row>
    <row r="5" spans="1:6" ht="21" customHeight="1" x14ac:dyDescent="0.25">
      <c r="A5" s="3" t="s">
        <v>115</v>
      </c>
      <c r="B5" s="141">
        <f>'Summary and sign-off'!B5:F5</f>
        <v>45838</v>
      </c>
      <c r="C5" s="141"/>
      <c r="D5" s="141"/>
      <c r="E5" s="141"/>
      <c r="F5" s="141"/>
    </row>
    <row r="6" spans="1:6" ht="21" customHeight="1" x14ac:dyDescent="0.25">
      <c r="A6" s="3" t="s">
        <v>211</v>
      </c>
      <c r="B6" s="136" t="s">
        <v>81</v>
      </c>
      <c r="C6" s="136"/>
      <c r="D6" s="136"/>
      <c r="E6" s="136"/>
      <c r="F6" s="136"/>
    </row>
    <row r="7" spans="1:6" ht="21" customHeight="1" x14ac:dyDescent="0.25">
      <c r="A7" s="3" t="s">
        <v>56</v>
      </c>
      <c r="B7" s="136" t="s">
        <v>84</v>
      </c>
      <c r="C7" s="136"/>
      <c r="D7" s="136"/>
      <c r="E7" s="136"/>
      <c r="F7" s="136"/>
    </row>
    <row r="8" spans="1:6" ht="36" customHeight="1" x14ac:dyDescent="0.25">
      <c r="A8" s="146" t="s">
        <v>212</v>
      </c>
      <c r="B8" s="146"/>
      <c r="C8" s="146"/>
      <c r="D8" s="146"/>
      <c r="E8" s="146"/>
      <c r="F8" s="146"/>
    </row>
    <row r="9" spans="1:6" ht="36" customHeight="1" x14ac:dyDescent="0.25">
      <c r="A9" s="154" t="s">
        <v>213</v>
      </c>
      <c r="B9" s="155"/>
      <c r="C9" s="155"/>
      <c r="D9" s="155"/>
      <c r="E9" s="155"/>
      <c r="F9" s="155"/>
    </row>
    <row r="10" spans="1:6" ht="39" customHeight="1" x14ac:dyDescent="0.25">
      <c r="A10" s="24" t="s">
        <v>120</v>
      </c>
      <c r="B10" s="110" t="s">
        <v>214</v>
      </c>
      <c r="C10" s="110" t="s">
        <v>215</v>
      </c>
      <c r="D10" s="110" t="s">
        <v>216</v>
      </c>
      <c r="E10" s="110" t="s">
        <v>217</v>
      </c>
      <c r="F10" s="110" t="s">
        <v>218</v>
      </c>
    </row>
    <row r="11" spans="1:6" s="2" customFormat="1" ht="25" x14ac:dyDescent="0.25">
      <c r="A11" s="115">
        <v>45506</v>
      </c>
      <c r="B11" s="120" t="s">
        <v>219</v>
      </c>
      <c r="C11" s="123" t="s">
        <v>98</v>
      </c>
      <c r="D11" s="120" t="s">
        <v>220</v>
      </c>
      <c r="E11" s="124">
        <v>80</v>
      </c>
      <c r="F11" s="121" t="s">
        <v>221</v>
      </c>
    </row>
    <row r="12" spans="1:6" s="2" customFormat="1" x14ac:dyDescent="0.25">
      <c r="A12" s="115"/>
      <c r="B12" s="122"/>
      <c r="C12" s="123"/>
      <c r="D12" s="122"/>
      <c r="E12" s="124"/>
      <c r="F12" s="125"/>
    </row>
    <row r="13" spans="1:6" s="2" customFormat="1" x14ac:dyDescent="0.25">
      <c r="A13" s="115"/>
      <c r="B13" s="122"/>
      <c r="C13" s="123"/>
      <c r="D13" s="122"/>
      <c r="E13" s="124"/>
      <c r="F13" s="125"/>
    </row>
    <row r="14" spans="1:6" s="2" customFormat="1" x14ac:dyDescent="0.25">
      <c r="A14" s="115"/>
      <c r="B14" s="122"/>
      <c r="C14" s="123"/>
      <c r="D14" s="122"/>
      <c r="E14" s="124"/>
      <c r="F14" s="125"/>
    </row>
    <row r="15" spans="1:6" s="2" customFormat="1" x14ac:dyDescent="0.25">
      <c r="A15" s="115"/>
      <c r="B15" s="122"/>
      <c r="C15" s="123"/>
      <c r="D15" s="122"/>
      <c r="E15" s="124"/>
      <c r="F15" s="125"/>
    </row>
    <row r="16" spans="1:6" s="2" customFormat="1" x14ac:dyDescent="0.25">
      <c r="A16" s="115"/>
      <c r="B16" s="122"/>
      <c r="C16" s="123"/>
      <c r="D16" s="122"/>
      <c r="E16" s="124"/>
      <c r="F16" s="125"/>
    </row>
    <row r="17" spans="1:7" s="2" customFormat="1" x14ac:dyDescent="0.25">
      <c r="A17" s="115"/>
      <c r="B17" s="122"/>
      <c r="C17" s="123"/>
      <c r="D17" s="122"/>
      <c r="E17" s="124"/>
      <c r="F17" s="125"/>
    </row>
    <row r="18" spans="1:7" s="2" customFormat="1" x14ac:dyDescent="0.25">
      <c r="A18" s="115"/>
      <c r="B18" s="122"/>
      <c r="C18" s="123"/>
      <c r="D18" s="122"/>
      <c r="E18" s="124"/>
      <c r="F18" s="125"/>
    </row>
    <row r="19" spans="1:7" s="2" customFormat="1" x14ac:dyDescent="0.25">
      <c r="A19" s="115"/>
      <c r="B19" s="122"/>
      <c r="C19" s="123"/>
      <c r="D19" s="122"/>
      <c r="E19" s="124"/>
      <c r="F19" s="125"/>
    </row>
    <row r="20" spans="1:7" s="2" customFormat="1" x14ac:dyDescent="0.25">
      <c r="A20" s="115"/>
      <c r="B20" s="122"/>
      <c r="C20" s="123"/>
      <c r="D20" s="122"/>
      <c r="E20" s="124"/>
      <c r="F20" s="125"/>
    </row>
    <row r="21" spans="1:7" s="2" customFormat="1" x14ac:dyDescent="0.25">
      <c r="A21" s="115"/>
      <c r="B21" s="122"/>
      <c r="C21" s="123"/>
      <c r="D21" s="122"/>
      <c r="E21" s="124"/>
      <c r="F21" s="125"/>
    </row>
    <row r="22" spans="1:7" s="2" customFormat="1" x14ac:dyDescent="0.25">
      <c r="A22" s="115"/>
      <c r="B22" s="122"/>
      <c r="C22" s="123"/>
      <c r="D22" s="122"/>
      <c r="E22" s="124"/>
      <c r="F22" s="125"/>
    </row>
    <row r="23" spans="1:7" s="2" customFormat="1" x14ac:dyDescent="0.25">
      <c r="A23" s="115"/>
      <c r="B23" s="122"/>
      <c r="C23" s="123"/>
      <c r="D23" s="122"/>
      <c r="E23" s="124"/>
      <c r="F23" s="125"/>
    </row>
    <row r="24" spans="1:7" s="2" customFormat="1" hidden="1" x14ac:dyDescent="0.25">
      <c r="A24" s="93"/>
      <c r="B24" s="98"/>
      <c r="C24" s="100"/>
      <c r="D24" s="98"/>
      <c r="E24" s="101"/>
      <c r="F24" s="99"/>
    </row>
    <row r="25" spans="1:7" ht="34.5" customHeight="1" x14ac:dyDescent="0.25">
      <c r="A25" s="111" t="s">
        <v>222</v>
      </c>
      <c r="B25" s="112" t="s">
        <v>223</v>
      </c>
      <c r="C25" s="113">
        <f>C26+C27</f>
        <v>1</v>
      </c>
      <c r="D25" s="114" t="str">
        <f>IF(SUBTOTAL(3,C11:C24)=SUBTOTAL(103,C11:C24),'Summary and sign-off'!$A$48,'Summary and sign-off'!$A$49)</f>
        <v>Check - there are no hidden rows with data</v>
      </c>
      <c r="E25" s="142" t="str">
        <f>IF('Summary and sign-off'!F60='Summary and sign-off'!F54,'Summary and sign-off'!A52,'Summary and sign-off'!A50)</f>
        <v>Check - each entry provides sufficient information</v>
      </c>
      <c r="F25" s="142"/>
      <c r="G25" s="2"/>
    </row>
    <row r="26" spans="1:7" ht="25.5" customHeight="1" x14ac:dyDescent="0.35">
      <c r="A26" s="53"/>
      <c r="B26" s="54" t="s">
        <v>98</v>
      </c>
      <c r="C26" s="55">
        <f>COUNTIF(C11:C24,'Summary and sign-off'!A45)</f>
        <v>1</v>
      </c>
      <c r="D26" s="14"/>
      <c r="E26" s="15"/>
      <c r="F26" s="16"/>
    </row>
    <row r="27" spans="1:7" ht="25.5" customHeight="1" x14ac:dyDescent="0.35">
      <c r="A27" s="53"/>
      <c r="B27" s="54" t="s">
        <v>99</v>
      </c>
      <c r="C27" s="55">
        <f>COUNTIF(C11:C24,'Summary and sign-off'!A46)</f>
        <v>0</v>
      </c>
      <c r="D27" s="14"/>
      <c r="E27" s="15"/>
      <c r="F27" s="16"/>
    </row>
    <row r="28" spans="1:7" ht="13" x14ac:dyDescent="0.3">
      <c r="A28" s="17"/>
      <c r="B28" s="18"/>
      <c r="C28" s="17"/>
      <c r="D28" s="19"/>
      <c r="E28" s="19"/>
      <c r="F28" s="17"/>
    </row>
    <row r="29" spans="1:7" ht="13" x14ac:dyDescent="0.3">
      <c r="A29" s="18" t="s">
        <v>209</v>
      </c>
      <c r="B29" s="18"/>
      <c r="C29" s="18"/>
      <c r="D29" s="18"/>
      <c r="E29" s="18"/>
      <c r="F29" s="18"/>
    </row>
    <row r="30" spans="1:7" ht="12.65" customHeight="1" x14ac:dyDescent="0.25">
      <c r="A30" s="20" t="s">
        <v>178</v>
      </c>
      <c r="B30" s="17"/>
      <c r="C30" s="17"/>
      <c r="D30" s="17"/>
      <c r="E30" s="17"/>
    </row>
    <row r="31" spans="1:7" ht="13" x14ac:dyDescent="0.3">
      <c r="A31" s="20" t="s">
        <v>80</v>
      </c>
      <c r="B31" s="19"/>
      <c r="C31" s="17"/>
      <c r="D31" s="17"/>
      <c r="E31" s="17"/>
      <c r="F31" s="17"/>
    </row>
    <row r="32" spans="1:7" ht="13" x14ac:dyDescent="0.3">
      <c r="A32" s="20" t="s">
        <v>224</v>
      </c>
      <c r="B32" s="21"/>
      <c r="C32" s="21"/>
      <c r="D32" s="21"/>
      <c r="E32" s="21"/>
      <c r="F32" s="21"/>
    </row>
    <row r="33" spans="1:6" ht="12.75" customHeight="1" x14ac:dyDescent="0.25">
      <c r="A33" s="20" t="s">
        <v>225</v>
      </c>
      <c r="B33" s="17"/>
      <c r="C33" s="17"/>
      <c r="D33" s="17"/>
      <c r="E33" s="17"/>
      <c r="F33" s="17"/>
    </row>
    <row r="34" spans="1:6" ht="13" customHeight="1" x14ac:dyDescent="0.25">
      <c r="A34" s="20" t="s">
        <v>226</v>
      </c>
      <c r="B34" s="17"/>
      <c r="C34" s="17"/>
      <c r="D34" s="17"/>
      <c r="E34" s="17"/>
      <c r="F34" s="17"/>
    </row>
    <row r="35" spans="1:6" x14ac:dyDescent="0.25">
      <c r="A35" s="20" t="s">
        <v>227</v>
      </c>
      <c r="C35" s="17"/>
      <c r="D35" s="17"/>
      <c r="E35" s="17"/>
      <c r="F35" s="17"/>
    </row>
    <row r="36" spans="1:6" ht="12.75" customHeight="1" x14ac:dyDescent="0.25">
      <c r="A36" s="20" t="s">
        <v>195</v>
      </c>
      <c r="B36" s="20"/>
      <c r="C36" s="22"/>
      <c r="D36" s="22"/>
      <c r="E36" s="22"/>
      <c r="F36" s="22"/>
    </row>
    <row r="37" spans="1:6" ht="12.75" customHeight="1" x14ac:dyDescent="0.25">
      <c r="A37" s="20"/>
      <c r="B37" s="20"/>
      <c r="C37" s="22"/>
      <c r="D37" s="22"/>
      <c r="E37" s="22"/>
      <c r="F37" s="22"/>
    </row>
    <row r="38" spans="1:6" ht="12.75" hidden="1" customHeight="1" x14ac:dyDescent="0.25">
      <c r="A38" s="20"/>
      <c r="B38" s="20"/>
      <c r="C38" s="22"/>
      <c r="D38" s="22"/>
      <c r="E38" s="22"/>
      <c r="F38" s="22"/>
    </row>
    <row r="41" spans="1:6" ht="13" hidden="1" x14ac:dyDescent="0.3">
      <c r="A41" s="18"/>
      <c r="B41" s="18"/>
      <c r="C41" s="18"/>
      <c r="D41" s="18"/>
      <c r="E41" s="18"/>
      <c r="F41" s="18"/>
    </row>
    <row r="42" spans="1:6" ht="13" hidden="1" x14ac:dyDescent="0.3">
      <c r="A42" s="18"/>
      <c r="B42" s="18"/>
      <c r="C42" s="18"/>
      <c r="D42" s="18"/>
      <c r="E42" s="18"/>
      <c r="F42" s="18"/>
    </row>
    <row r="43" spans="1:6" ht="13" hidden="1" x14ac:dyDescent="0.3">
      <c r="A43" s="18"/>
      <c r="B43" s="18"/>
      <c r="C43" s="18"/>
      <c r="D43" s="18"/>
      <c r="E43" s="18"/>
      <c r="F43" s="18"/>
    </row>
    <row r="44" spans="1:6" ht="13" hidden="1" x14ac:dyDescent="0.3">
      <c r="A44" s="18"/>
      <c r="B44" s="18"/>
      <c r="C44" s="18"/>
      <c r="D44" s="18"/>
      <c r="E44" s="18"/>
      <c r="F44" s="18"/>
    </row>
    <row r="45" spans="1:6" ht="13" hidden="1" x14ac:dyDescent="0.3">
      <c r="A45" s="18"/>
      <c r="B45" s="18"/>
      <c r="C45" s="18"/>
      <c r="D45" s="18"/>
      <c r="E45" s="18"/>
      <c r="F45" s="18"/>
    </row>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bd74e8db-9588-4046-9f22-b81f23249a13">DOCS-626516362-1760</_dlc_DocId>
    <_dlc_DocIdUrl xmlns="bd74e8db-9588-4046-9f22-b81f23249a13">
      <Url>https://mhwcnz.sharepoint.com/sites/leadership/_layouts/15/DocIdRedir.aspx?ID=DOCS-626516362-1760</Url>
      <Description>DOCS-626516362-1760</Description>
    </_dlc_DocIdUrl>
    <FinancialYear xmlns="bb0bd7a6-c265-44d5-b39f-e5b415113992">2021 - 2022</FinancialYear>
    <cc5c092ee17e4228b15983ce58453ee6 xmlns="bd74e8db-9588-4046-9f22-b81f23249a13">
      <Terms xmlns="http://schemas.microsoft.com/office/infopath/2007/PartnerControls"/>
    </cc5c092ee17e4228b15983ce58453ee6>
    <TaxCatchAll xmlns="bd74e8db-9588-4046-9f22-b81f23249a13" xsi:nil="true"/>
    <BusinessActivity xmlns="bd74e8db-9588-4046-9f22-b81f23249a13" xsi:nil="true"/>
    <DocumentType xmlns="bb0bd7a6-c265-44d5-b39f-e5b415113992" xsi:nil="true"/>
    <MaoriData xmlns="bb0bd7a6-c265-44d5-b39f-e5b415113992">No</MaoriData>
    <lcf76f155ced4ddcb4097134ff3c332f xmlns="f7e8b45d-99d1-49a6-a197-44cdd96e9f31">
      <Terms xmlns="http://schemas.microsoft.com/office/infopath/2007/PartnerControls"/>
    </lcf76f155ced4ddcb4097134ff3c332f>
    <SharedWithUsers xmlns="bd74e8db-9588-4046-9f22-b81f23249a13">
      <UserInfo>
        <DisplayName>Ken Smart</DisplayName>
        <AccountId>87</AccountId>
        <AccountType/>
      </UserInfo>
      <UserInfo>
        <DisplayName>Nehalkumar patel</DisplayName>
        <AccountId>157</AccountId>
        <AccountType/>
      </UserInfo>
    </SharedWithUsers>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_document" ma:contentTypeID="0x010100EC715CFEA79834468078ACA06B4C38E4006841935E0AD6924F82C191ACB9F1E85F" ma:contentTypeVersion="23" ma:contentTypeDescription="MHWC document content type" ma:contentTypeScope="" ma:versionID="d2b153334b5012e4e3dfa13c98821566">
  <xsd:schema xmlns:xsd="http://www.w3.org/2001/XMLSchema" xmlns:xs="http://www.w3.org/2001/XMLSchema" xmlns:p="http://schemas.microsoft.com/office/2006/metadata/properties" xmlns:ns2="bd74e8db-9588-4046-9f22-b81f23249a13" xmlns:ns3="bb0bd7a6-c265-44d5-b39f-e5b415113992" xmlns:ns4="f7e8b45d-99d1-49a6-a197-44cdd96e9f31" targetNamespace="http://schemas.microsoft.com/office/2006/metadata/properties" ma:root="true" ma:fieldsID="1f618801ac5809019d402d2cbd6a3206" ns2:_="" ns3:_="" ns4:_="">
    <xsd:import namespace="bd74e8db-9588-4046-9f22-b81f23249a13"/>
    <xsd:import namespace="bb0bd7a6-c265-44d5-b39f-e5b415113992"/>
    <xsd:import namespace="f7e8b45d-99d1-49a6-a197-44cdd96e9f31"/>
    <xsd:element name="properties">
      <xsd:complexType>
        <xsd:sequence>
          <xsd:element name="documentManagement">
            <xsd:complexType>
              <xsd:all>
                <xsd:element ref="ns2:_dlc_DocId" minOccurs="0"/>
                <xsd:element ref="ns2:_dlc_DocIdUrl" minOccurs="0"/>
                <xsd:element ref="ns2:_dlc_DocIdPersistId" minOccurs="0"/>
                <xsd:element ref="ns3:DocumentType" minOccurs="0"/>
                <xsd:element ref="ns3:FinancialYear" minOccurs="0"/>
                <xsd:element ref="ns3:MaoriData" minOccurs="0"/>
                <xsd:element ref="ns2:cc5c092ee17e4228b15983ce58453ee6" minOccurs="0"/>
                <xsd:element ref="ns2:TaxCatchAll" minOccurs="0"/>
                <xsd:element ref="ns2:TaxCatchAllLabel" minOccurs="0"/>
                <xsd:element ref="ns2:BusinessActivity"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GenerationTime" minOccurs="0"/>
                <xsd:element ref="ns4:MediaServiceEventHashCode" minOccurs="0"/>
                <xsd:element ref="ns4:MediaServiceDateTaken" minOccurs="0"/>
                <xsd:element ref="ns2:SharedWithUsers" minOccurs="0"/>
                <xsd:element ref="ns2:SharedWithDetails" minOccurs="0"/>
                <xsd:element ref="ns4:lcf76f155ced4ddcb4097134ff3c332f" minOccurs="0"/>
                <xsd:element ref="ns4:MediaServiceOCR" minOccurs="0"/>
                <xsd:element ref="ns4:MediaServiceObjectDetectorVersions" minOccurs="0"/>
                <xsd:element ref="ns4:MediaServiceSearchPropertie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74e8db-9588-4046-9f22-b81f23249a13"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cc5c092ee17e4228b15983ce58453ee6" ma:index="14" nillable="true" ma:taxonomy="true" ma:internalName="cc5c092ee17e4228b15983ce58453ee6" ma:taxonomyFieldName="BusinessFunction" ma:displayName="Business Function" ma:default="" ma:fieldId="{cc5c092e-e17e-4228-b159-83ce58453ee6}" ma:sspId="e2423f7d-70e1-4bc9-b0ec-1093942dc6c6" ma:termSetId="0ae994a8-a483-48d8-8967-c6e1a9f8c5d4" ma:anchorId="00000000-0000-0000-0000-000000000000" ma:open="false" ma:isKeyword="false">
      <xsd:complexType>
        <xsd:sequence>
          <xsd:element ref="pc:Terms" minOccurs="0" maxOccurs="1"/>
        </xsd:sequence>
      </xsd:complexType>
    </xsd:element>
    <xsd:element name="TaxCatchAll" ma:index="15" nillable="true" ma:displayName="Taxonomy Catch All Column" ma:hidden="true" ma:list="{2747eb22-d7f7-44af-a7ce-c50094879982}" ma:internalName="TaxCatchAll" ma:showField="CatchAllData" ma:web="bd74e8db-9588-4046-9f22-b81f23249a13">
      <xsd:complexType>
        <xsd:complexContent>
          <xsd:extension base="dms:MultiChoiceLookup">
            <xsd:sequence>
              <xsd:element name="Value" type="dms:Lookup" maxOccurs="unbounded" minOccurs="0" nillable="true"/>
            </xsd:sequence>
          </xsd:extension>
        </xsd:complexContent>
      </xsd:complexType>
    </xsd:element>
    <xsd:element name="TaxCatchAllLabel" ma:index="16" nillable="true" ma:displayName="Taxonomy Catch All Column1" ma:hidden="true" ma:list="{2747eb22-d7f7-44af-a7ce-c50094879982}" ma:internalName="TaxCatchAllLabel" ma:readOnly="true" ma:showField="CatchAllDataLabel" ma:web="bd74e8db-9588-4046-9f22-b81f23249a13">
      <xsd:complexType>
        <xsd:complexContent>
          <xsd:extension base="dms:MultiChoiceLookup">
            <xsd:sequence>
              <xsd:element name="Value" type="dms:Lookup" maxOccurs="unbounded" minOccurs="0" nillable="true"/>
            </xsd:sequence>
          </xsd:extension>
        </xsd:complexContent>
      </xsd:complexType>
    </xsd:element>
    <xsd:element name="BusinessActivity" ma:index="18" nillable="true" ma:displayName="Business Activity" ma:format="Dropdown" ma:internalName="BusinessActivity">
      <xsd:simpleType>
        <xsd:restriction base="dms:Choice">
          <xsd:enumeration value="Meeting management"/>
          <xsd:enumeration value="Planning"/>
        </xsd:restriction>
      </xsd:simpleType>
    </xsd:element>
    <xsd:element name="SharedWithUsers" ma:index="2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0bd7a6-c265-44d5-b39f-e5b415113992" elementFormDefault="qualified">
    <xsd:import namespace="http://schemas.microsoft.com/office/2006/documentManagement/types"/>
    <xsd:import namespace="http://schemas.microsoft.com/office/infopath/2007/PartnerControls"/>
    <xsd:element name="DocumentType" ma:index="11" nillable="true" ma:displayName="Document Type" ma:format="Dropdown" ma:internalName="DocumentType">
      <xsd:simpleType>
        <xsd:restriction base="dms:Choice">
          <xsd:enumeration value="CONTRACT, Variation, Agreement"/>
          <xsd:enumeration value="CORRESPONDENCE"/>
          <xsd:enumeration value="EMPLOYMENT related"/>
          <xsd:enumeration value="FINANCIAL related"/>
          <xsd:enumeration value="KNOWLEDGE article"/>
          <xsd:enumeration value="MEETING related"/>
          <xsd:enumeration value="MEMO, Filenote, Email"/>
          <xsd:enumeration value="MINISTERIAL Request or Question"/>
          <xsd:enumeration value="PRESENTATION"/>
          <xsd:enumeration value="PUBLICATION material"/>
          <xsd:enumeration value="QUESTION, Request, OIA"/>
          <xsd:enumeration value="REPORT, Planning related"/>
          <xsd:enumeration value="RULES, Policy, Law, Procedure"/>
          <xsd:enumeration value="SUBMISSION, Application, Supporting material"/>
          <xsd:enumeration value="TEMPLATE, Checklist or Form"/>
        </xsd:restriction>
      </xsd:simpleType>
    </xsd:element>
    <xsd:element name="FinancialYear" ma:index="12" nillable="true" ma:displayName="Financial Year" ma:default="2021 - 2022" ma:description="organisation financial year" ma:format="Dropdown" ma:internalName="FinancialYear">
      <xsd:simpleType>
        <xsd:restriction base="dms:Choice">
          <xsd:enumeration value="2018 - 2019"/>
          <xsd:enumeration value="2019 - 2020"/>
          <xsd:enumeration value="2020 - 2021"/>
          <xsd:enumeration value="2021 - 2022"/>
          <xsd:enumeration value="2022 - 2023"/>
          <xsd:enumeration value="2023 - 2024"/>
          <xsd:enumeration value="2024 - 2025"/>
          <xsd:enumeration value="2025 - 2026"/>
          <xsd:enumeration value="2026 - 2027"/>
        </xsd:restriction>
      </xsd:simpleType>
    </xsd:element>
    <xsd:element name="MaoriData" ma:index="13" nillable="true" ma:displayName="Māori Data" ma:default="No" ma:description="Is this information covered under Māori data sovereignty" ma:format="Dropdown" ma:hidden="true" ma:internalName="MaoriData" ma:readOnly="fals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f7e8b45d-99d1-49a6-a197-44cdd96e9f31"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AutoTags" ma:index="23" nillable="true" ma:displayName="Tags" ma:internalName="MediaServiceAutoTags" ma:readOnly="true">
      <xsd:simpleType>
        <xsd:restriction base="dms:Text"/>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MediaServiceDateTaken" ma:index="26" nillable="true" ma:displayName="MediaServiceDateTaken" ma:hidden="true" ma:internalName="MediaServiceDateTaken" ma:readOnly="true">
      <xsd:simpleType>
        <xsd:restriction base="dms:Text"/>
      </xsd:simpleType>
    </xsd:element>
    <xsd:element name="lcf76f155ced4ddcb4097134ff3c332f" ma:index="30" nillable="true" ma:taxonomy="true" ma:internalName="lcf76f155ced4ddcb4097134ff3c332f" ma:taxonomyFieldName="MediaServiceImageTags" ma:displayName="Image Tags" ma:readOnly="false" ma:fieldId="{5cf76f15-5ced-4ddc-b409-7134ff3c332f}" ma:taxonomyMulti="true" ma:sspId="e2423f7d-70e1-4bc9-b0ec-1093942dc6c6" ma:termSetId="09814cd3-568e-fe90-9814-8d621ff8fb84" ma:anchorId="fba54fb3-c3e1-fe81-a776-ca4b69148c4d" ma:open="true" ma:isKeyword="false">
      <xsd:complexType>
        <xsd:sequence>
          <xsd:element ref="pc:Terms" minOccurs="0" maxOccurs="1"/>
        </xsd:sequence>
      </xsd:complexType>
    </xsd:element>
    <xsd:element name="MediaServiceOCR" ma:index="31" nillable="true" ma:displayName="Extracted Text" ma:internalName="MediaServiceOCR" ma:readOnly="true">
      <xsd:simpleType>
        <xsd:restriction base="dms:Note">
          <xsd:maxLength value="255"/>
        </xsd:restriction>
      </xsd:simpleType>
    </xsd:element>
    <xsd:element name="MediaServiceObjectDetectorVersions" ma:index="32" nillable="true" ma:displayName="MediaServiceObjectDetectorVersions" ma:hidden="true" ma:indexed="true" ma:internalName="MediaServiceObjectDetectorVersions" ma:readOnly="true">
      <xsd:simpleType>
        <xsd:restriction base="dms:Text"/>
      </xsd:simpleType>
    </xsd:element>
    <xsd:element name="MediaServiceSearchProperties" ma:index="33" nillable="true" ma:displayName="MediaServiceSearchProperties" ma:hidden="true" ma:internalName="MediaServiceSearchProperties" ma:readOnly="true">
      <xsd:simpleType>
        <xsd:restriction base="dms:Note"/>
      </xsd:simpleType>
    </xsd:element>
    <xsd:element name="MediaServiceLocation" ma:index="34"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79D7F4-D0D7-4BCB-BBEA-E7C37A64913E}">
  <ds:schemaRefs>
    <ds:schemaRef ds:uri="http://purl.org/dc/terms/"/>
    <ds:schemaRef ds:uri="http://schemas.microsoft.com/office/2006/documentManagement/types"/>
    <ds:schemaRef ds:uri="f7e8b45d-99d1-49a6-a197-44cdd96e9f31"/>
    <ds:schemaRef ds:uri="http://schemas.microsoft.com/office/infopath/2007/PartnerControls"/>
    <ds:schemaRef ds:uri="http://schemas.openxmlformats.org/package/2006/metadata/core-properties"/>
    <ds:schemaRef ds:uri="http://purl.org/dc/dcmitype/"/>
    <ds:schemaRef ds:uri="http://purl.org/dc/elements/1.1/"/>
    <ds:schemaRef ds:uri="bb0bd7a6-c265-44d5-b39f-e5b415113992"/>
    <ds:schemaRef ds:uri="bd74e8db-9588-4046-9f22-b81f23249a13"/>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3.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4.xml><?xml version="1.0" encoding="utf-8"?>
<ds:datastoreItem xmlns:ds="http://schemas.openxmlformats.org/officeDocument/2006/customXml" ds:itemID="{4C95AC26-83CE-4700-918B-D92D835CCF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74e8db-9588-4046-9f22-b81f23249a13"/>
    <ds:schemaRef ds:uri="bb0bd7a6-c265-44d5-b39f-e5b415113992"/>
    <ds:schemaRef ds:uri="f7e8b45d-99d1-49a6-a197-44cdd96e9f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Stephen Blyth</cp:lastModifiedBy>
  <cp:revision/>
  <dcterms:created xsi:type="dcterms:W3CDTF">2010-10-17T20:59:02Z</dcterms:created>
  <dcterms:modified xsi:type="dcterms:W3CDTF">2025-08-20T21:16:51Z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0x010100EC715CFEA79834468078ACA06B4C38E4006841935E0AD6924F82C191ACB9F1E85F</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34b8ce59-82bd-48c9-9547-3a08a602168d</vt:lpwstr>
  </property>
  <property fmtid="{D5CDD505-2E9C-101B-9397-08002B2CF9AE}" pid="10" name="SharedWithUsers">
    <vt:lpwstr>87;#Ken Smart;#157;#Nehalkumar patel</vt:lpwstr>
  </property>
  <property fmtid="{D5CDD505-2E9C-101B-9397-08002B2CF9AE}" pid="11" name="BusinessFunction">
    <vt:lpwstr/>
  </property>
  <property fmtid="{D5CDD505-2E9C-101B-9397-08002B2CF9AE}" pid="12" name="MediaServiceImageTags">
    <vt:lpwstr/>
  </property>
  <property fmtid="{D5CDD505-2E9C-101B-9397-08002B2CF9AE}" pid="13" name="_MarkAsFinal">
    <vt:bool>true</vt:bool>
  </property>
</Properties>
</file>